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List1" sheetId="1" r:id="rId1"/>
  </sheets>
  <definedNames>
    <definedName name="_xlnm._FilterDatabase" localSheetId="0" hidden="1">List1!$D$5:$I$124</definedName>
    <definedName name="_xlnm.Print_Area" localSheetId="0">List1!$A$1:$I$124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99" i="1"/>
  <c r="E120" i="1"/>
  <c r="E122" i="1"/>
  <c r="E94" i="1"/>
  <c r="E74" i="1"/>
  <c r="E121" i="1"/>
  <c r="E87" i="1"/>
  <c r="E71" i="1"/>
  <c r="E64" i="1"/>
  <c r="E61" i="1"/>
  <c r="E56" i="1"/>
  <c r="E44" i="1"/>
  <c r="E26" i="1" l="1"/>
  <c r="E13" i="1"/>
  <c r="E45" i="1" l="1"/>
  <c r="E70" i="1"/>
  <c r="E75" i="1"/>
  <c r="E97" i="1"/>
  <c r="E78" i="1"/>
  <c r="E50" i="1"/>
  <c r="E12" i="1"/>
  <c r="E22" i="1" l="1"/>
  <c r="E23" i="1"/>
  <c r="E82" i="1"/>
  <c r="E6" i="1"/>
  <c r="E19" i="1"/>
  <c r="E40" i="1"/>
  <c r="E91" i="1"/>
  <c r="E31" i="1"/>
  <c r="E30" i="1"/>
  <c r="E81" i="1"/>
  <c r="E17" i="1" l="1"/>
  <c r="E29" i="1"/>
  <c r="E89" i="1"/>
  <c r="E8" i="1"/>
  <c r="E68" i="1"/>
  <c r="E67" i="1"/>
  <c r="E16" i="1"/>
  <c r="E83" i="1"/>
  <c r="E123" i="1" l="1"/>
  <c r="E114" i="1" l="1"/>
</calcChain>
</file>

<file path=xl/sharedStrings.xml><?xml version="1.0" encoding="utf-8"?>
<sst xmlns="http://schemas.openxmlformats.org/spreadsheetml/2006/main" count="362" uniqueCount="243">
  <si>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</si>
  <si>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</si>
  <si>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</si>
  <si>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</si>
  <si>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</si>
  <si>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</si>
  <si>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</si>
  <si>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</si>
  <si>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</si>
  <si>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</si>
  <si>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Naknade troškova osobama izvan radnog odnosa</t>
  </si>
  <si>
    <t>FINANCIJSKA AGENCIJA</t>
  </si>
  <si>
    <t>Pristojbe i naknade</t>
  </si>
  <si>
    <t>Stručno usavršavanje zaposlenika</t>
  </si>
  <si>
    <t>Iznos isplate 
(EUR)</t>
  </si>
  <si>
    <t>GDPR</t>
  </si>
  <si>
    <t>Usluga telefona, pošte, prijevoza</t>
  </si>
  <si>
    <t>Ostale usluge</t>
  </si>
  <si>
    <t>Intelektualne i osobne uluge</t>
  </si>
  <si>
    <t>STUDENTSKI CENTAR U VARAŽDINU</t>
  </si>
  <si>
    <t>TELEMACH HRVATSKA d.o.o.</t>
  </si>
  <si>
    <t>Reprezentacija</t>
  </si>
  <si>
    <t>FRAME j.d.o.o.</t>
  </si>
  <si>
    <t>Usluge tekućeg i investicijskog održavanja</t>
  </si>
  <si>
    <t>Usluge promidžbe i informiranja</t>
  </si>
  <si>
    <t>ČISTOĆA d.o.o.</t>
  </si>
  <si>
    <t>Uredski materijal i drugi materijalni rashodi</t>
  </si>
  <si>
    <t>Bankarske usluge i usluge platnog prometa</t>
  </si>
  <si>
    <t>HEP-PLIN d.o.o.</t>
  </si>
  <si>
    <t>Uredska oprema i namještaj</t>
  </si>
  <si>
    <t>GASTROCOM d.o.o.</t>
  </si>
  <si>
    <t>Premije osiguranja</t>
  </si>
  <si>
    <t>Uređaji, strojevi i oprema za ostale namjene</t>
  </si>
  <si>
    <t>BIOVIT d.o.o.</t>
  </si>
  <si>
    <t>Službena putovanja</t>
  </si>
  <si>
    <t>SVEUČILIŠTE SJEVER</t>
  </si>
  <si>
    <t>Službena putovanja (putni nalozi)</t>
  </si>
  <si>
    <t>HERMO d.o.o.</t>
  </si>
  <si>
    <t>ROG d.o.o.</t>
  </si>
  <si>
    <t>KING ICT d.o.o.</t>
  </si>
  <si>
    <t>Zagreb, Savska opatovina 36</t>
  </si>
  <si>
    <t>Zagreb, Ulica grada Vukovara 70</t>
  </si>
  <si>
    <t>Varaždin, Ulica kralja Petra Krešimira IV 42</t>
  </si>
  <si>
    <t>Zagreb, J. Marohnića 1</t>
  </si>
  <si>
    <t>HP-HRVATSKA POŠTA d.d.</t>
  </si>
  <si>
    <t>Zagreb, Jurišićeva 13</t>
  </si>
  <si>
    <t>Koprivnica, Florijanski trg 15</t>
  </si>
  <si>
    <t>A1 HRVATSKA d.o.o.</t>
  </si>
  <si>
    <t>Zagreb, Vrni put 1</t>
  </si>
  <si>
    <t>HEP-OPSKRBA d.o.o.</t>
  </si>
  <si>
    <t>KOPRIVNIČKE VODE d.o.o.</t>
  </si>
  <si>
    <t>Koprivnica, Mosna 15a</t>
  </si>
  <si>
    <t>VARKOM</t>
  </si>
  <si>
    <t>Varaždin, Trg bana Jelačića 15</t>
  </si>
  <si>
    <t>Varaždin, Ognjena Price 13</t>
  </si>
  <si>
    <t>HRVATSKA POŠTANSKA BANKA d.d.</t>
  </si>
  <si>
    <t>Zagreb, Jurišićeva 4</t>
  </si>
  <si>
    <t>Osijek, Cara Hadrijana 7</t>
  </si>
  <si>
    <t>Varaždin, S.S. Kranjčevića 12/1</t>
  </si>
  <si>
    <t>Varaždin, Varaždinska ulica-odvojak II. 15</t>
  </si>
  <si>
    <t>Varaždin, K. Filića 114/B</t>
  </si>
  <si>
    <t>VŽ2018 d.o.o. ZA USLUGE</t>
  </si>
  <si>
    <t>Varaždin, Ulica braće Radića 1</t>
  </si>
  <si>
    <t>Varaždin, Braće Radića 147</t>
  </si>
  <si>
    <t>Zagreb, Buzinski prila7 10</t>
  </si>
  <si>
    <t>CONRAD ELECTRONIC d.o.o.k.d.</t>
  </si>
  <si>
    <t>Grosuplje, Pod Jelšami 14, Slovenija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</si>
  <si>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</si>
  <si>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</si>
  <si>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</si>
  <si>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</si>
  <si>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</si>
  <si>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</si>
  <si>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</si>
  <si>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</si>
  <si>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</si>
  <si>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t>Mobilnosti (studenti)</t>
  </si>
  <si>
    <t>LINKS d.o.o.</t>
  </si>
  <si>
    <t>KEMOLAB d.o.o.</t>
  </si>
  <si>
    <t>Intelektualne i osobne usluge 
(ugovori o djelu 32372 - ukupan trošak)</t>
  </si>
  <si>
    <t>Intelektualne i osobne usluge 
(autorski ugovori 32371 - ukupan trošak)</t>
  </si>
  <si>
    <t>Zagreb, Nadinska 11</t>
  </si>
  <si>
    <t>Varaždin, Gospodarska 29c</t>
  </si>
  <si>
    <t>AUTOMOBIL LONČAR d.o.o.</t>
  </si>
  <si>
    <t>Sveta Nedjelja, Ljubljanska ulica 2a</t>
  </si>
  <si>
    <t>Koprivnica, Ulica Miklinovec 48</t>
  </si>
  <si>
    <t>ZELENI OBROK ZDRAVLJA j.d.o.o.</t>
  </si>
  <si>
    <t>AGENCIJA ZA KOMERCIJALNU DJELATNOST - AKD d.o.o.</t>
  </si>
  <si>
    <t>Zagreb, Savska 31</t>
  </si>
  <si>
    <t>EMILY SJAJ, OBRT ZA ČIŠĆENJE I USLUGE</t>
  </si>
  <si>
    <t>Intelektualne i osobne usluge</t>
  </si>
  <si>
    <t>GALON VODE d.o.o.</t>
  </si>
  <si>
    <t>GRAD ĐURĐEVAC</t>
  </si>
  <si>
    <t>Zagreb, Ulica grada Vukovara 37</t>
  </si>
  <si>
    <t>OPG KOLENKO</t>
  </si>
  <si>
    <t>MDPI</t>
  </si>
  <si>
    <t>PODRAVKA d.d.</t>
  </si>
  <si>
    <t>UNIQA OSIGURANJE d.d.</t>
  </si>
  <si>
    <t>Ludbreg, Ludbreška 116</t>
  </si>
  <si>
    <t>MAGMA D.O.O. ZA TRGOVINU I USLUGE</t>
  </si>
  <si>
    <t>Jalkovec, Varaždinska ulica - odvojak I 14</t>
  </si>
  <si>
    <t>Đurđevac, Stjepana Radića 1</t>
  </si>
  <si>
    <t>Švicarska, Basel, St. Alban-Anlage 66</t>
  </si>
  <si>
    <t>CH115694943</t>
  </si>
  <si>
    <t>Koprivnica, A. Starčevića 32</t>
  </si>
  <si>
    <t>Zagreb, Planinska 13a</t>
  </si>
  <si>
    <t>Sitni inventar i auto gume</t>
  </si>
  <si>
    <t>Mobilnosti (nastavno osoblje i stručne službe)</t>
  </si>
  <si>
    <t>RU-VE d.o.o.</t>
  </si>
  <si>
    <t>Zagreb, Savska cesta 143</t>
  </si>
  <si>
    <t>MESSER CROATIA PLIN d.o.o.</t>
  </si>
  <si>
    <t>Zaprešić, Industrijska 1</t>
  </si>
  <si>
    <t>Zakupnine i najamnine</t>
  </si>
  <si>
    <t>Osijek, Trg Ljudevita Gaja 7</t>
  </si>
  <si>
    <t>SVEUČILIŠTE J.J.STROSSMAYERA U OSIJEKU, EKONOMSKI FAKULTET OSIJEK</t>
  </si>
  <si>
    <t>Varaždin, Stanka Vraza 37</t>
  </si>
  <si>
    <t>Licence</t>
  </si>
  <si>
    <t>ATU56954228</t>
  </si>
  <si>
    <t>FACHHOCHSCHULE BURGENLAND GmbH</t>
  </si>
  <si>
    <t>Eisenstadt, Campus 1, Austrija</t>
  </si>
  <si>
    <t>Zagreb, Karlovačka cesta 36b</t>
  </si>
  <si>
    <t>AUDIO VIDEO CONSULTING D.O.O.</t>
  </si>
  <si>
    <t>Knjige</t>
  </si>
  <si>
    <t>GRUPA VERN</t>
  </si>
  <si>
    <t>Zagreb, Trg Drage Iblera 10</t>
  </si>
  <si>
    <t>Varaždin, Jurija Habdelića 2</t>
  </si>
  <si>
    <t>MOBITEL CENTAR ERLA Servis</t>
  </si>
  <si>
    <t>KLJAJIN MILAN</t>
  </si>
  <si>
    <r>
      <t xml:space="preserve">SVEUČILIŠTE SJEVER_isplate sredstava za mjesec </t>
    </r>
    <r>
      <rPr>
        <b/>
        <sz val="10"/>
        <color rgb="FFFF0000"/>
        <rFont val="Calibri"/>
        <family val="2"/>
        <charset val="238"/>
        <scheme val="minor"/>
      </rPr>
      <t>SVIBANJ 2024.</t>
    </r>
  </si>
  <si>
    <t>ŠKOLA STRANIH JEZIKA ŽIGER</t>
  </si>
  <si>
    <t>STYRIA MEDIJSKI SERVISI d.o.o.</t>
  </si>
  <si>
    <t>Zagreb, Oreškovićeva 6H/1</t>
  </si>
  <si>
    <t>HANZA MEDIA d.o.o.</t>
  </si>
  <si>
    <t>Zagreb, Koranska 2</t>
  </si>
  <si>
    <t>KOPITEHNA d.o.o.</t>
  </si>
  <si>
    <t>Zagreb, Jandrićeva 12</t>
  </si>
  <si>
    <t>HRT - HRVATSKA RADIOTELEVIZIJA</t>
  </si>
  <si>
    <t>Zagreb, Prisavlje 3</t>
  </si>
  <si>
    <t>AUTOSTAKLO BINGO</t>
  </si>
  <si>
    <t>Pušćine, Čakovečka 124</t>
  </si>
  <si>
    <t>OLYMPIA VODICE d.d.</t>
  </si>
  <si>
    <t>Vodice, Ljudevita Gaja 6</t>
  </si>
  <si>
    <t>AUTO CENTAR KOS d.o.o.</t>
  </si>
  <si>
    <t>Varaždin, Cehovska 18</t>
  </si>
  <si>
    <t>SANTA MARIA d.o.o.</t>
  </si>
  <si>
    <t>Varaždin, Optujski odvojak 12</t>
  </si>
  <si>
    <t>ADRIALIFT d.o.o.</t>
  </si>
  <si>
    <t>Rijeka, Braće Baćić 36</t>
  </si>
  <si>
    <t>CROATIA OSIGURANJE d.d.</t>
  </si>
  <si>
    <t>Zagreb, V, Jagića 33</t>
  </si>
  <si>
    <t>JAVNI BILJEŽNIK NIKOLA VULIĆ</t>
  </si>
  <si>
    <t>AUTOBUSNI PRIJEVOZ d.o.o.</t>
  </si>
  <si>
    <t>Varaždin, Gospodarska 56</t>
  </si>
  <si>
    <t>Zagreb, Katančićeva 5</t>
  </si>
  <si>
    <t>MOTRON d.o.o.</t>
  </si>
  <si>
    <t>Koprivnica, P. Miškine 56</t>
  </si>
  <si>
    <t>DUBROVNIK SUN d.o.o.</t>
  </si>
  <si>
    <t>Dubrovnik, Bokeljska 26</t>
  </si>
  <si>
    <t>MONT SISTEMI d.o.o.</t>
  </si>
  <si>
    <t>Koprivnica, Ivana Đurkana 40</t>
  </si>
  <si>
    <t>Ostala prava</t>
  </si>
  <si>
    <t>PROELEKTRONIKA d.o.o.</t>
  </si>
  <si>
    <t>Zagreb, Radnička cesta 177</t>
  </si>
  <si>
    <t>JAVNI BILJEŽNIK LANA MIHINJAČ</t>
  </si>
  <si>
    <t>MACROGEN EUROPE B.V.</t>
  </si>
  <si>
    <t>NL857980944B01</t>
  </si>
  <si>
    <t>Nizozemska, Amsterdam, Meibergdreef 57</t>
  </si>
  <si>
    <t>HRVATSKE AUTOCESTE d.o.o.</t>
  </si>
  <si>
    <t>Zagreb, Širolina 4</t>
  </si>
  <si>
    <t>MICHEL d.o.o. ZA TRGOVINU I USLUGE</t>
  </si>
  <si>
    <t>Zagreb, Prilag baruna Filipovića 15</t>
  </si>
  <si>
    <t>INA d.d.</t>
  </si>
  <si>
    <t>Zagreb, Avenija V. Holjevca 10</t>
  </si>
  <si>
    <t>CAMINUS j.d.o.o.</t>
  </si>
  <si>
    <t>*06221600831</t>
  </si>
  <si>
    <t>Varaždin, J. Jurkovića 5</t>
  </si>
  <si>
    <t>PEVEX d.d.</t>
  </si>
  <si>
    <t>Sesvete, Savska cesta 84</t>
  </si>
  <si>
    <t>TPT EDUKACIJE</t>
  </si>
  <si>
    <t>Gdi d.o.o.</t>
  </si>
  <si>
    <t>JAVNI BILJEŽNIK VIŠNJA ANTOŠ</t>
  </si>
  <si>
    <t>GRAD VARAŽDIN</t>
  </si>
  <si>
    <t>VINDIJA TRGOVINA d.o.o.</t>
  </si>
  <si>
    <t>TURGUT OZSEVEN</t>
  </si>
  <si>
    <t>AVID TECHNOLOGY Inc</t>
  </si>
  <si>
    <t>AUTO-JURKOVIĆ d.o.o.</t>
  </si>
  <si>
    <t>GUMIIMPEX-GRP d.o.o.</t>
  </si>
  <si>
    <t>MEDITERANO d.o.o. PUTNIČKA AGENCIJA</t>
  </si>
  <si>
    <t>APARTMANI DILK</t>
  </si>
  <si>
    <t>ESCMID</t>
  </si>
  <si>
    <t>LABENA d.o.o.</t>
  </si>
  <si>
    <t>GOREA PLUS d.o.o.</t>
  </si>
  <si>
    <t>DALBO d.o.o.</t>
  </si>
  <si>
    <t>ILIRIJA d.d.</t>
  </si>
  <si>
    <t>Vela Luka, Obala 3 bb</t>
  </si>
  <si>
    <t>GO TRAVEL PUTOVANJA d.o.o.</t>
  </si>
  <si>
    <t>Zagreb, Mesnička ulica 5</t>
  </si>
  <si>
    <t>*05951496767</t>
  </si>
  <si>
    <t>Biograd, Tina Ujevića 7</t>
  </si>
  <si>
    <t>Požega, Kralja Tvrtka 4</t>
  </si>
  <si>
    <t>Turska</t>
  </si>
  <si>
    <t>SOUTH EAST EUROPEAN UNIVERSITY</t>
  </si>
  <si>
    <t>MK4028003134292</t>
  </si>
  <si>
    <t>Tetovo, Bul. Ilindenska 355, Sjeverna Makedonija</t>
  </si>
  <si>
    <t>MB Mokslines leidybos deimantas</t>
  </si>
  <si>
    <t>LT304744558</t>
  </si>
  <si>
    <t>Vilnius, A. Goštauto g. 8-209, Litva</t>
  </si>
  <si>
    <t>Švicarska</t>
  </si>
  <si>
    <t>Symposium Cracoviense Sp. z.o.o.</t>
  </si>
  <si>
    <t>Poljska</t>
  </si>
  <si>
    <t>UDRUŽENJE GENETIČARA U BiH</t>
  </si>
  <si>
    <t>HRVATSKA KOMORA OVLAŠTENIH INŽENJERA GEODEZIJE</t>
  </si>
  <si>
    <t>Novigrad, Obala Elizabete Kotromanić 88</t>
  </si>
  <si>
    <t>Varaždin, Braće Vidović 18</t>
  </si>
  <si>
    <t>Materijal i dijelovi za tekuće i investicijsko održavanje</t>
  </si>
  <si>
    <t>Zagreb, Ulica grada Vukovara 238a</t>
  </si>
  <si>
    <t>Varaždin, Pavleka Miškine 64c</t>
  </si>
  <si>
    <t>SINAJ-ENERGETIKA d.o.o.</t>
  </si>
  <si>
    <t>Maruševec, Brodarovec 13</t>
  </si>
  <si>
    <t>OBRT STAKLO vl. NIKOLA STOČKO</t>
  </si>
  <si>
    <t>MARISHA STUDIO d.o.o. ZA INFORMATIČKE USLUGE</t>
  </si>
  <si>
    <t>Koprivnica, Trg dr. Žarka Dolinara 18</t>
  </si>
  <si>
    <t>Varaždin, Trg kralja Tomislava 1</t>
  </si>
  <si>
    <t>RENTALIS d.o.o. za usluge</t>
  </si>
  <si>
    <t>Ludbreg, Vatroslava Lisinskog 36</t>
  </si>
  <si>
    <t>ZAJEDNIČKI ODV. URED TUŠEK &amp; TURSAN</t>
  </si>
  <si>
    <t>EUROHERC OSIGURANJE d.d.</t>
  </si>
  <si>
    <t>Varaždin, Zagrebačka 63</t>
  </si>
  <si>
    <t>Varaždin, Međimurska 6</t>
  </si>
  <si>
    <t>JAVNI BILJEŽNIK SLAVICA PERIĆ</t>
  </si>
  <si>
    <t>Pristojbe i naknade (naknada za nezapošljavanje invalida) - DRŽAVNI PRORAČUN RH</t>
  </si>
  <si>
    <t>KARMAT d.o.o.</t>
  </si>
  <si>
    <t>Koprivnica,  Trg Bana Jelačića 7A</t>
  </si>
  <si>
    <t>Zagreb, Baštijanova 52/a</t>
  </si>
  <si>
    <t>Burlington, MA 01803, 75 Blue Sky Drive, SAD</t>
  </si>
  <si>
    <t>*09146496654</t>
  </si>
  <si>
    <t>Zagreb, Jaruščica 7</t>
  </si>
  <si>
    <t>ZDRAVSTVENO VELEUČILIŠTE</t>
  </si>
  <si>
    <t>Zagreb, Mlinarska cesta 38</t>
  </si>
  <si>
    <t>HRVATSKI ZBOR FIZIOTERAPEUTA</t>
  </si>
  <si>
    <t>Zagreb, Slavenskog 7</t>
  </si>
  <si>
    <t>DOMAĆA RADINOST KREŠIMIR ĆOSIĆ</t>
  </si>
  <si>
    <t>DRŽAVNI PRORAČUN REPUBLIKE HRVATSKE 
(MINISTARSTVO FINANCIJA) - sudska pristojba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</si>
</sst>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77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NumberFormat="1" applyFont="1" applyAlignment="1"/>
    <xf numFmtId="0" fontId="18" fillId="0" borderId="1" xfId="0" applyNumberFormat="1" applyFont="1" applyBorder="1" applyAlignment="1">
      <alignment wrapText="1"/>
    </xf>
    <xf numFmtId="0" fontId="18" fillId="0" borderId="1" xfId="0" applyNumberFormat="1" applyFont="1" applyFill="1" applyBorder="1" applyAlignment="1">
      <alignment wrapText="1"/>
    </xf>
    <xf numFmtId="1" fontId="18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/>
    </xf>
    <xf numFmtId="0" fontId="1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" wrapText="1"/>
    </xf>
    <xf numFmtId="0" fontId="11" fillId="0" borderId="12" xfId="0" applyNumberFormat="1" applyFont="1" applyBorder="1" applyAlignment="1">
      <alignment horizontal="center" wrapText="1"/>
    </xf>
    <xf numFmtId="0" fontId="11" fillId="0" borderId="1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wrapText="1"/>
    </xf>
    <xf numFmtId="0" fontId="15" fillId="0" borderId="0" xfId="0" applyNumberFormat="1" applyFont="1" applyAlignment="1">
      <alignment horizontal="left"/>
    </xf>
    <xf numFmtId="0" fontId="12" fillId="3" borderId="1" xfId="0" applyNumberFormat="1" applyFont="1" applyFill="1" applyBorder="1" applyAlignment="1">
      <alignment horizontal="right" wrapText="1"/>
    </xf>
    <xf numFmtId="0" fontId="12" fillId="3" borderId="12" xfId="0" applyNumberFormat="1" applyFont="1" applyFill="1" applyBorder="1" applyAlignment="1">
      <alignment horizontal="right" wrapText="1"/>
    </xf>
    <xf numFmtId="0" fontId="12" fillId="3" borderId="11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/>
    </xf>
    <xf numFmtId="4" fontId="18" fillId="0" borderId="10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</cellXfs>
  <cellStyles count="2">
    <cellStyle name="Normalno" xfId="0" builtinId="0"/>
    <cellStyle name="S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abSelected="1" topLeftCell="A100" zoomScale="130" zoomScaleNormal="130" workbookViewId="0">
      <selection activeCell="E115" sqref="E115"/>
    </sheetView>
  </sheetViews>
  <sheetFormatPr defaultRowHeight="14.4" x14ac:dyDescent="0.3"/>
  <cols>
    <col min="1" max="1" width="7.6640625" style="1" customWidth="1"/>
    <col min="2" max="2" width="41.21875" customWidth="1"/>
    <col min="3" max="3" width="13.5546875" style="1" customWidth="1"/>
    <col min="4" max="4" width="33.21875" style="3" customWidth="1"/>
    <col min="5" max="5" width="13.33203125" customWidth="1"/>
    <col min="6" max="6" width="9" customWidth="1"/>
    <col min="9" max="9" width="14.6640625" customWidth="1"/>
  </cols>
  <sheetData>
    <row r="1" spans="1:9" x14ac:dyDescent="0.3">
      <c r="B1" s="47" t="s">
        <v>75</v>
      </c>
      <c r="C1" s="47"/>
      <c r="D1" s="47"/>
    </row>
    <row r="2" spans="1:9" x14ac:dyDescent="0.3">
      <c r="B2" s="25"/>
      <c r="C2" s="21"/>
      <c r="D2" s="24"/>
    </row>
    <row r="3" spans="1:9" x14ac:dyDescent="0.3">
      <c r="A3" s="44" t="s">
        <v>128</v>
      </c>
      <c r="B3" s="44"/>
      <c r="C3" s="44"/>
      <c r="D3" s="44"/>
      <c r="E3" s="44"/>
      <c r="F3" s="44"/>
      <c r="G3" s="44"/>
      <c r="H3" s="44"/>
      <c r="I3" s="44"/>
    </row>
    <row r="4" spans="1:9" ht="18" customHeight="1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9" ht="47.25" customHeight="1" x14ac:dyDescent="0.3">
      <c r="A5" s="45" t="s">
        <v>2</v>
      </c>
      <c r="B5" s="45"/>
      <c r="C5" s="45"/>
      <c r="D5" s="22" t="s">
        <v>3</v>
      </c>
      <c r="E5" s="23" t="s">
        <v>14</v>
      </c>
      <c r="F5" s="6" t="s">
        <v>1</v>
      </c>
      <c r="G5" s="51" t="s">
        <v>0</v>
      </c>
      <c r="H5" s="51"/>
      <c r="I5" s="51"/>
    </row>
    <row r="6" spans="1:9" x14ac:dyDescent="0.3">
      <c r="A6" s="8">
        <v>1000065</v>
      </c>
      <c r="B6" s="9" t="s">
        <v>5</v>
      </c>
      <c r="C6" s="10">
        <v>41412434130</v>
      </c>
      <c r="D6" s="11" t="s">
        <v>6</v>
      </c>
      <c r="E6" s="12">
        <f>137.4+412.19+168.2</f>
        <v>717.79</v>
      </c>
      <c r="F6" s="7">
        <v>3234</v>
      </c>
      <c r="G6" s="35" t="s">
        <v>4</v>
      </c>
      <c r="H6" s="35"/>
      <c r="I6" s="35"/>
    </row>
    <row r="7" spans="1:9" x14ac:dyDescent="0.3">
      <c r="A7" s="8">
        <v>1015827</v>
      </c>
      <c r="B7" s="9" t="s">
        <v>8</v>
      </c>
      <c r="C7" s="13">
        <v>75550985023</v>
      </c>
      <c r="D7" s="14" t="s">
        <v>40</v>
      </c>
      <c r="E7" s="12">
        <v>370.57</v>
      </c>
      <c r="F7" s="7">
        <v>3223</v>
      </c>
      <c r="G7" s="35" t="s">
        <v>7</v>
      </c>
      <c r="H7" s="35"/>
      <c r="I7" s="35"/>
    </row>
    <row r="8" spans="1:9" x14ac:dyDescent="0.3">
      <c r="A8" s="8">
        <v>1015827</v>
      </c>
      <c r="B8" s="9" t="s">
        <v>8</v>
      </c>
      <c r="C8" s="13">
        <v>75550985023</v>
      </c>
      <c r="D8" s="14" t="s">
        <v>40</v>
      </c>
      <c r="E8" s="12">
        <f>7.98+6.59</f>
        <v>14.57</v>
      </c>
      <c r="F8" s="7">
        <v>3224</v>
      </c>
      <c r="G8" s="67" t="s">
        <v>214</v>
      </c>
      <c r="H8" s="68"/>
      <c r="I8" s="69"/>
    </row>
    <row r="9" spans="1:9" x14ac:dyDescent="0.3">
      <c r="A9" s="29">
        <v>1001997</v>
      </c>
      <c r="B9" s="30" t="s">
        <v>38</v>
      </c>
      <c r="C9" s="15">
        <v>39483344029</v>
      </c>
      <c r="D9" s="16" t="s">
        <v>63</v>
      </c>
      <c r="E9" s="31">
        <v>270.45</v>
      </c>
      <c r="F9" s="15">
        <v>3221</v>
      </c>
      <c r="G9" s="46" t="s">
        <v>26</v>
      </c>
      <c r="H9" s="46"/>
      <c r="I9" s="46"/>
    </row>
    <row r="10" spans="1:9" x14ac:dyDescent="0.3">
      <c r="A10" s="29">
        <v>1017543</v>
      </c>
      <c r="B10" s="30" t="s">
        <v>130</v>
      </c>
      <c r="C10" s="15">
        <v>29005509482</v>
      </c>
      <c r="D10" s="16" t="s">
        <v>131</v>
      </c>
      <c r="E10" s="31">
        <v>22.3</v>
      </c>
      <c r="F10" s="15">
        <v>3221</v>
      </c>
      <c r="G10" s="46" t="s">
        <v>26</v>
      </c>
      <c r="H10" s="46"/>
      <c r="I10" s="46"/>
    </row>
    <row r="11" spans="1:9" x14ac:dyDescent="0.3">
      <c r="A11" s="28">
        <v>1019557</v>
      </c>
      <c r="B11" s="26" t="s">
        <v>132</v>
      </c>
      <c r="C11" s="7">
        <v>79517545745</v>
      </c>
      <c r="D11" s="5" t="s">
        <v>133</v>
      </c>
      <c r="E11" s="12">
        <v>28.95</v>
      </c>
      <c r="F11" s="7">
        <v>3221</v>
      </c>
      <c r="G11" s="34" t="s">
        <v>26</v>
      </c>
      <c r="H11" s="34"/>
      <c r="I11" s="34"/>
    </row>
    <row r="12" spans="1:9" x14ac:dyDescent="0.3">
      <c r="A12" s="8">
        <v>1001670</v>
      </c>
      <c r="B12" s="9" t="s">
        <v>11</v>
      </c>
      <c r="C12" s="15">
        <v>85821130368</v>
      </c>
      <c r="D12" s="16" t="s">
        <v>41</v>
      </c>
      <c r="E12" s="17">
        <f>24.9+663.61+1.62</f>
        <v>690.13</v>
      </c>
      <c r="F12" s="7">
        <v>3299</v>
      </c>
      <c r="G12" s="34" t="s">
        <v>9</v>
      </c>
      <c r="H12" s="34"/>
      <c r="I12" s="34"/>
    </row>
    <row r="13" spans="1:9" x14ac:dyDescent="0.3">
      <c r="A13" s="8">
        <v>1002016</v>
      </c>
      <c r="B13" s="9" t="s">
        <v>134</v>
      </c>
      <c r="C13" s="7">
        <v>66445126397</v>
      </c>
      <c r="D13" s="5" t="s">
        <v>135</v>
      </c>
      <c r="E13" s="12">
        <f>1908.19+2272.47</f>
        <v>4180.66</v>
      </c>
      <c r="F13" s="7">
        <v>3235</v>
      </c>
      <c r="G13" s="34" t="s">
        <v>112</v>
      </c>
      <c r="H13" s="34"/>
      <c r="I13" s="34"/>
    </row>
    <row r="14" spans="1:9" x14ac:dyDescent="0.3">
      <c r="A14" s="8">
        <v>1018823</v>
      </c>
      <c r="B14" s="9" t="s">
        <v>136</v>
      </c>
      <c r="C14" s="15">
        <v>68419124305</v>
      </c>
      <c r="D14" s="16" t="s">
        <v>137</v>
      </c>
      <c r="E14" s="17">
        <v>21.24</v>
      </c>
      <c r="F14" s="7">
        <v>3295</v>
      </c>
      <c r="G14" s="35" t="s">
        <v>12</v>
      </c>
      <c r="H14" s="35"/>
      <c r="I14" s="35"/>
    </row>
    <row r="15" spans="1:9" x14ac:dyDescent="0.3">
      <c r="A15" s="8">
        <v>1002565</v>
      </c>
      <c r="B15" s="9" t="s">
        <v>138</v>
      </c>
      <c r="C15" s="7">
        <v>64291636756</v>
      </c>
      <c r="D15" s="5" t="s">
        <v>139</v>
      </c>
      <c r="E15" s="12">
        <v>15.2</v>
      </c>
      <c r="F15" s="7">
        <v>3239</v>
      </c>
      <c r="G15" s="34" t="s">
        <v>17</v>
      </c>
      <c r="H15" s="34"/>
      <c r="I15" s="34"/>
    </row>
    <row r="16" spans="1:9" x14ac:dyDescent="0.3">
      <c r="A16" s="8">
        <v>1003466</v>
      </c>
      <c r="B16" s="9" t="s">
        <v>20</v>
      </c>
      <c r="C16" s="7">
        <v>70133616033</v>
      </c>
      <c r="D16" s="5" t="s">
        <v>43</v>
      </c>
      <c r="E16" s="12">
        <f>493.4+190.13</f>
        <v>683.53</v>
      </c>
      <c r="F16" s="7">
        <v>3231</v>
      </c>
      <c r="G16" s="34" t="s">
        <v>16</v>
      </c>
      <c r="H16" s="34"/>
      <c r="I16" s="34"/>
    </row>
    <row r="17" spans="1:9" x14ac:dyDescent="0.3">
      <c r="A17" s="8">
        <v>1001395</v>
      </c>
      <c r="B17" s="9" t="s">
        <v>44</v>
      </c>
      <c r="C17" s="7">
        <v>87311810356</v>
      </c>
      <c r="D17" s="5" t="s">
        <v>45</v>
      </c>
      <c r="E17" s="12">
        <f>119.84+70.85</f>
        <v>190.69</v>
      </c>
      <c r="F17" s="7">
        <v>3231</v>
      </c>
      <c r="G17" s="34" t="s">
        <v>16</v>
      </c>
      <c r="H17" s="34"/>
      <c r="I17" s="34"/>
    </row>
    <row r="18" spans="1:9" x14ac:dyDescent="0.3">
      <c r="A18" s="8">
        <v>1028148</v>
      </c>
      <c r="B18" s="9" t="s">
        <v>22</v>
      </c>
      <c r="C18" s="7">
        <v>80502704180</v>
      </c>
      <c r="D18" s="5" t="s">
        <v>46</v>
      </c>
      <c r="E18" s="12">
        <v>33.299999999999997</v>
      </c>
      <c r="F18" s="7">
        <v>3293</v>
      </c>
      <c r="G18" s="34" t="s">
        <v>21</v>
      </c>
      <c r="H18" s="34"/>
      <c r="I18" s="34"/>
    </row>
    <row r="19" spans="1:9" x14ac:dyDescent="0.3">
      <c r="A19" s="28">
        <v>1026357</v>
      </c>
      <c r="B19" s="26" t="s">
        <v>91</v>
      </c>
      <c r="C19" s="7">
        <v>37353413087</v>
      </c>
      <c r="D19" s="5" t="s">
        <v>98</v>
      </c>
      <c r="E19" s="12">
        <f>47.5+47.5+47.5+47.5</f>
        <v>190</v>
      </c>
      <c r="F19" s="7">
        <v>3293</v>
      </c>
      <c r="G19" s="34" t="s">
        <v>21</v>
      </c>
      <c r="H19" s="34"/>
      <c r="I19" s="34"/>
    </row>
    <row r="20" spans="1:9" x14ac:dyDescent="0.3">
      <c r="A20" s="8">
        <v>1003201</v>
      </c>
      <c r="B20" s="9" t="s">
        <v>108</v>
      </c>
      <c r="C20" s="7">
        <v>29059177553</v>
      </c>
      <c r="D20" s="5" t="s">
        <v>109</v>
      </c>
      <c r="E20" s="12">
        <v>796.85</v>
      </c>
      <c r="F20" s="7">
        <v>3221</v>
      </c>
      <c r="G20" s="34" t="s">
        <v>26</v>
      </c>
      <c r="H20" s="34"/>
      <c r="I20" s="34"/>
    </row>
    <row r="21" spans="1:9" x14ac:dyDescent="0.3">
      <c r="A21" s="28">
        <v>1024163</v>
      </c>
      <c r="B21" s="26" t="s">
        <v>140</v>
      </c>
      <c r="C21" s="7">
        <v>78759188952</v>
      </c>
      <c r="D21" s="5" t="s">
        <v>141</v>
      </c>
      <c r="E21" s="12">
        <v>539.4</v>
      </c>
      <c r="F21" s="7">
        <v>3211</v>
      </c>
      <c r="G21" s="34" t="s">
        <v>34</v>
      </c>
      <c r="H21" s="34"/>
      <c r="I21" s="34"/>
    </row>
    <row r="22" spans="1:9" ht="14.4" customHeight="1" x14ac:dyDescent="0.3">
      <c r="A22" s="28">
        <v>1013661</v>
      </c>
      <c r="B22" s="26" t="s">
        <v>99</v>
      </c>
      <c r="C22" s="7">
        <v>65673920115</v>
      </c>
      <c r="D22" s="5" t="s">
        <v>100</v>
      </c>
      <c r="E22" s="12">
        <f>269.72+196.99</f>
        <v>466.71000000000004</v>
      </c>
      <c r="F22" s="7">
        <v>3293</v>
      </c>
      <c r="G22" s="34" t="s">
        <v>21</v>
      </c>
      <c r="H22" s="34"/>
      <c r="I22" s="34"/>
    </row>
    <row r="23" spans="1:9" x14ac:dyDescent="0.3">
      <c r="A23" s="8">
        <v>1001635</v>
      </c>
      <c r="B23" s="9" t="s">
        <v>19</v>
      </c>
      <c r="C23" s="7">
        <v>64945507350</v>
      </c>
      <c r="D23" s="5" t="s">
        <v>42</v>
      </c>
      <c r="E23" s="12">
        <f>34+2734+2726.5+32.25+2300+630+1840</f>
        <v>10296.75</v>
      </c>
      <c r="F23" s="7">
        <v>3293</v>
      </c>
      <c r="G23" s="34" t="s">
        <v>21</v>
      </c>
      <c r="H23" s="34"/>
      <c r="I23" s="34"/>
    </row>
    <row r="24" spans="1:9" x14ac:dyDescent="0.3">
      <c r="A24" s="28">
        <v>1012117</v>
      </c>
      <c r="B24" s="26" t="s">
        <v>142</v>
      </c>
      <c r="C24" s="7">
        <v>33437375299</v>
      </c>
      <c r="D24" s="5" t="s">
        <v>143</v>
      </c>
      <c r="E24" s="12">
        <v>36</v>
      </c>
      <c r="F24" s="7">
        <v>3232</v>
      </c>
      <c r="G24" s="34" t="s">
        <v>23</v>
      </c>
      <c r="H24" s="34"/>
      <c r="I24" s="34"/>
    </row>
    <row r="25" spans="1:9" x14ac:dyDescent="0.3">
      <c r="A25" s="8">
        <v>1018548</v>
      </c>
      <c r="B25" s="9" t="s">
        <v>144</v>
      </c>
      <c r="C25" s="7">
        <v>34336860931</v>
      </c>
      <c r="D25" s="5" t="s">
        <v>145</v>
      </c>
      <c r="E25" s="12">
        <v>148.22</v>
      </c>
      <c r="F25" s="7">
        <v>3293</v>
      </c>
      <c r="G25" s="35" t="s">
        <v>21</v>
      </c>
      <c r="H25" s="35"/>
      <c r="I25" s="35"/>
    </row>
    <row r="26" spans="1:9" x14ac:dyDescent="0.3">
      <c r="A26" s="28">
        <v>1017736</v>
      </c>
      <c r="B26" s="26" t="s">
        <v>146</v>
      </c>
      <c r="C26" s="7">
        <v>36856415212</v>
      </c>
      <c r="D26" s="5" t="s">
        <v>147</v>
      </c>
      <c r="E26" s="12">
        <f>95.56+95.56+95.56</f>
        <v>286.68</v>
      </c>
      <c r="F26" s="7">
        <v>3232</v>
      </c>
      <c r="G26" s="34" t="s">
        <v>23</v>
      </c>
      <c r="H26" s="34"/>
      <c r="I26" s="34"/>
    </row>
    <row r="27" spans="1:9" x14ac:dyDescent="0.3">
      <c r="A27" s="8">
        <v>1001055</v>
      </c>
      <c r="B27" s="9" t="s">
        <v>148</v>
      </c>
      <c r="C27" s="7">
        <v>26187994862</v>
      </c>
      <c r="D27" s="5" t="s">
        <v>149</v>
      </c>
      <c r="E27" s="12">
        <v>102.71</v>
      </c>
      <c r="F27" s="7">
        <v>3292</v>
      </c>
      <c r="G27" s="35" t="s">
        <v>31</v>
      </c>
      <c r="H27" s="35"/>
      <c r="I27" s="35"/>
    </row>
    <row r="28" spans="1:9" x14ac:dyDescent="0.3">
      <c r="A28" s="8">
        <v>1017820</v>
      </c>
      <c r="B28" s="9" t="s">
        <v>151</v>
      </c>
      <c r="C28" s="7">
        <v>15263066301</v>
      </c>
      <c r="D28" s="5" t="s">
        <v>152</v>
      </c>
      <c r="E28" s="12">
        <v>125</v>
      </c>
      <c r="F28" s="7">
        <v>3231</v>
      </c>
      <c r="G28" s="34" t="s">
        <v>16</v>
      </c>
      <c r="H28" s="34"/>
      <c r="I28" s="34"/>
    </row>
    <row r="29" spans="1:9" x14ac:dyDescent="0.3">
      <c r="A29" s="8">
        <v>1023023</v>
      </c>
      <c r="B29" s="9" t="s">
        <v>47</v>
      </c>
      <c r="C29" s="7">
        <v>29524210204</v>
      </c>
      <c r="D29" s="5" t="s">
        <v>48</v>
      </c>
      <c r="E29" s="12">
        <f>276.27+977.9</f>
        <v>1254.17</v>
      </c>
      <c r="F29" s="7">
        <v>3231</v>
      </c>
      <c r="G29" s="34" t="s">
        <v>16</v>
      </c>
      <c r="H29" s="34"/>
      <c r="I29" s="34"/>
    </row>
    <row r="30" spans="1:9" x14ac:dyDescent="0.3">
      <c r="A30" s="8">
        <v>1021644</v>
      </c>
      <c r="B30" s="9" t="s">
        <v>49</v>
      </c>
      <c r="C30" s="7">
        <v>63073332379</v>
      </c>
      <c r="D30" s="5" t="s">
        <v>93</v>
      </c>
      <c r="E30" s="12">
        <f>2422.49+1221.02</f>
        <v>3643.5099999999998</v>
      </c>
      <c r="F30" s="7">
        <v>3223</v>
      </c>
      <c r="G30" s="35" t="s">
        <v>7</v>
      </c>
      <c r="H30" s="35"/>
      <c r="I30" s="35"/>
    </row>
    <row r="31" spans="1:9" x14ac:dyDescent="0.3">
      <c r="A31" s="8">
        <v>1018746</v>
      </c>
      <c r="B31" s="9" t="s">
        <v>50</v>
      </c>
      <c r="C31" s="7">
        <v>20998990299</v>
      </c>
      <c r="D31" s="5" t="s">
        <v>51</v>
      </c>
      <c r="E31" s="12">
        <f>35.17+5.7+116.62</f>
        <v>157.49</v>
      </c>
      <c r="F31" s="7">
        <v>3234</v>
      </c>
      <c r="G31" s="35" t="s">
        <v>4</v>
      </c>
      <c r="H31" s="35"/>
      <c r="I31" s="35"/>
    </row>
    <row r="32" spans="1:9" x14ac:dyDescent="0.3">
      <c r="A32" s="8">
        <v>1001116</v>
      </c>
      <c r="B32" s="9" t="s">
        <v>52</v>
      </c>
      <c r="C32" s="7">
        <v>39048902955</v>
      </c>
      <c r="D32" s="5" t="s">
        <v>53</v>
      </c>
      <c r="E32" s="12">
        <v>424.83</v>
      </c>
      <c r="F32" s="7">
        <v>3234</v>
      </c>
      <c r="G32" s="35" t="s">
        <v>4</v>
      </c>
      <c r="H32" s="35"/>
      <c r="I32" s="35"/>
    </row>
    <row r="33" spans="1:9" ht="14.4" customHeight="1" x14ac:dyDescent="0.3">
      <c r="A33" s="8">
        <v>1002558</v>
      </c>
      <c r="B33" s="9" t="s">
        <v>33</v>
      </c>
      <c r="C33" s="7">
        <v>73275412890</v>
      </c>
      <c r="D33" s="5" t="s">
        <v>59</v>
      </c>
      <c r="E33" s="12">
        <v>5913</v>
      </c>
      <c r="F33" s="7">
        <v>3221</v>
      </c>
      <c r="G33" s="34" t="s">
        <v>26</v>
      </c>
      <c r="H33" s="34"/>
      <c r="I33" s="34"/>
    </row>
    <row r="34" spans="1:9" ht="14.4" customHeight="1" x14ac:dyDescent="0.3">
      <c r="A34" s="8">
        <v>1024732</v>
      </c>
      <c r="B34" s="9" t="s">
        <v>154</v>
      </c>
      <c r="C34" s="7">
        <v>50851435142</v>
      </c>
      <c r="D34" s="5" t="s">
        <v>155</v>
      </c>
      <c r="E34" s="12">
        <v>49</v>
      </c>
      <c r="F34" s="7">
        <v>3232</v>
      </c>
      <c r="G34" s="34" t="s">
        <v>23</v>
      </c>
      <c r="H34" s="34"/>
      <c r="I34" s="34"/>
    </row>
    <row r="35" spans="1:9" x14ac:dyDescent="0.3">
      <c r="A35" s="8">
        <v>1015807</v>
      </c>
      <c r="B35" s="9" t="s">
        <v>25</v>
      </c>
      <c r="C35" s="7">
        <v>2371889218</v>
      </c>
      <c r="D35" s="5" t="s">
        <v>54</v>
      </c>
      <c r="E35" s="12">
        <v>480.68</v>
      </c>
      <c r="F35" s="7">
        <v>3234</v>
      </c>
      <c r="G35" s="35" t="s">
        <v>4</v>
      </c>
      <c r="H35" s="35"/>
      <c r="I35" s="35"/>
    </row>
    <row r="36" spans="1:9" x14ac:dyDescent="0.3">
      <c r="A36" s="8">
        <v>1005096</v>
      </c>
      <c r="B36" s="9" t="s">
        <v>156</v>
      </c>
      <c r="C36" s="7">
        <v>60174672203</v>
      </c>
      <c r="D36" s="5" t="s">
        <v>157</v>
      </c>
      <c r="E36" s="12">
        <v>275</v>
      </c>
      <c r="F36" s="7">
        <v>3213</v>
      </c>
      <c r="G36" s="34" t="s">
        <v>13</v>
      </c>
      <c r="H36" s="34"/>
      <c r="I36" s="34"/>
    </row>
    <row r="37" spans="1:9" x14ac:dyDescent="0.3">
      <c r="A37" s="8">
        <v>1017716</v>
      </c>
      <c r="B37" s="9" t="s">
        <v>158</v>
      </c>
      <c r="C37" s="7">
        <v>75912721969</v>
      </c>
      <c r="D37" s="5" t="s">
        <v>159</v>
      </c>
      <c r="E37" s="12">
        <v>814.52</v>
      </c>
      <c r="F37" s="7">
        <v>4124</v>
      </c>
      <c r="G37" s="36" t="s">
        <v>160</v>
      </c>
      <c r="H37" s="37"/>
      <c r="I37" s="38"/>
    </row>
    <row r="38" spans="1:9" x14ac:dyDescent="0.3">
      <c r="A38" s="8">
        <v>1028152</v>
      </c>
      <c r="B38" s="9" t="s">
        <v>161</v>
      </c>
      <c r="C38" s="7">
        <v>14195921136</v>
      </c>
      <c r="D38" s="5" t="s">
        <v>162</v>
      </c>
      <c r="E38" s="12">
        <v>3351.56</v>
      </c>
      <c r="F38" s="7">
        <v>4227</v>
      </c>
      <c r="G38" s="34" t="s">
        <v>32</v>
      </c>
      <c r="H38" s="34"/>
      <c r="I38" s="34"/>
    </row>
    <row r="39" spans="1:9" x14ac:dyDescent="0.3">
      <c r="A39" s="8">
        <v>1002224</v>
      </c>
      <c r="B39" s="9" t="s">
        <v>55</v>
      </c>
      <c r="C39" s="7">
        <v>87939104217</v>
      </c>
      <c r="D39" s="5" t="s">
        <v>56</v>
      </c>
      <c r="E39" s="12">
        <f>321.66+162.35</f>
        <v>484.01</v>
      </c>
      <c r="F39" s="7">
        <v>3431</v>
      </c>
      <c r="G39" s="35" t="s">
        <v>27</v>
      </c>
      <c r="H39" s="35"/>
      <c r="I39" s="35"/>
    </row>
    <row r="40" spans="1:9" x14ac:dyDescent="0.3">
      <c r="A40" s="8">
        <v>1030943</v>
      </c>
      <c r="B40" s="9" t="s">
        <v>28</v>
      </c>
      <c r="C40" s="7">
        <v>41317489366</v>
      </c>
      <c r="D40" s="5" t="s">
        <v>57</v>
      </c>
      <c r="E40" s="12">
        <f>420.02+309.5+318.21+179.14+390.15+396</f>
        <v>2013.02</v>
      </c>
      <c r="F40" s="7">
        <v>3223</v>
      </c>
      <c r="G40" s="35" t="s">
        <v>7</v>
      </c>
      <c r="H40" s="35"/>
      <c r="I40" s="35"/>
    </row>
    <row r="41" spans="1:9" x14ac:dyDescent="0.3">
      <c r="A41" s="8">
        <v>1000065</v>
      </c>
      <c r="B41" s="9" t="s">
        <v>5</v>
      </c>
      <c r="C41" s="10">
        <v>41412434130</v>
      </c>
      <c r="D41" s="11" t="s">
        <v>6</v>
      </c>
      <c r="E41" s="12">
        <v>484.53</v>
      </c>
      <c r="F41" s="7">
        <v>3223</v>
      </c>
      <c r="G41" s="35" t="s">
        <v>7</v>
      </c>
      <c r="H41" s="35"/>
      <c r="I41" s="35"/>
    </row>
    <row r="42" spans="1:9" x14ac:dyDescent="0.3">
      <c r="A42" s="8">
        <v>1031385</v>
      </c>
      <c r="B42" s="9" t="s">
        <v>164</v>
      </c>
      <c r="C42" s="7" t="s">
        <v>165</v>
      </c>
      <c r="D42" s="5" t="s">
        <v>166</v>
      </c>
      <c r="E42" s="12">
        <v>2000</v>
      </c>
      <c r="F42" s="7">
        <v>3237</v>
      </c>
      <c r="G42" s="35" t="s">
        <v>90</v>
      </c>
      <c r="H42" s="35"/>
      <c r="I42" s="35"/>
    </row>
    <row r="43" spans="1:9" x14ac:dyDescent="0.3">
      <c r="A43" s="8">
        <v>1003344</v>
      </c>
      <c r="B43" s="9" t="s">
        <v>167</v>
      </c>
      <c r="C43" s="7">
        <v>57500462912</v>
      </c>
      <c r="D43" s="5" t="s">
        <v>168</v>
      </c>
      <c r="E43" s="12">
        <v>500</v>
      </c>
      <c r="F43" s="7">
        <v>3211</v>
      </c>
      <c r="G43" s="34" t="s">
        <v>34</v>
      </c>
      <c r="H43" s="34"/>
      <c r="I43" s="34"/>
    </row>
    <row r="44" spans="1:9" x14ac:dyDescent="0.3">
      <c r="A44" s="8">
        <v>1029981</v>
      </c>
      <c r="B44" s="9" t="s">
        <v>169</v>
      </c>
      <c r="C44" s="7">
        <v>26240899420</v>
      </c>
      <c r="D44" s="5" t="s">
        <v>170</v>
      </c>
      <c r="E44" s="12">
        <f>2420+1272.5+1383.75+727.5+3426.25+2977.5+914.38</f>
        <v>13121.88</v>
      </c>
      <c r="F44" s="7">
        <v>3233</v>
      </c>
      <c r="G44" s="34" t="s">
        <v>24</v>
      </c>
      <c r="H44" s="34"/>
      <c r="I44" s="34"/>
    </row>
    <row r="45" spans="1:9" x14ac:dyDescent="0.3">
      <c r="A45" s="8">
        <v>1001627</v>
      </c>
      <c r="B45" s="9" t="s">
        <v>30</v>
      </c>
      <c r="C45" s="7">
        <v>97020558931</v>
      </c>
      <c r="D45" s="5" t="s">
        <v>58</v>
      </c>
      <c r="E45" s="12">
        <f>185.5+69</f>
        <v>254.5</v>
      </c>
      <c r="F45" s="7">
        <v>3293</v>
      </c>
      <c r="G45" s="35" t="s">
        <v>21</v>
      </c>
      <c r="H45" s="35"/>
      <c r="I45" s="35"/>
    </row>
    <row r="46" spans="1:9" x14ac:dyDescent="0.3">
      <c r="A46" s="8">
        <v>1002890</v>
      </c>
      <c r="B46" s="9" t="s">
        <v>110</v>
      </c>
      <c r="C46" s="7">
        <v>32179081874</v>
      </c>
      <c r="D46" s="5" t="s">
        <v>111</v>
      </c>
      <c r="E46" s="12">
        <v>858.51</v>
      </c>
      <c r="F46" s="7">
        <v>3235</v>
      </c>
      <c r="G46" s="34" t="s">
        <v>112</v>
      </c>
      <c r="H46" s="34"/>
      <c r="I46" s="34"/>
    </row>
    <row r="47" spans="1:9" x14ac:dyDescent="0.3">
      <c r="A47" s="8">
        <v>1002389</v>
      </c>
      <c r="B47" s="9" t="s">
        <v>171</v>
      </c>
      <c r="C47" s="7">
        <v>27759560625</v>
      </c>
      <c r="D47" s="5" t="s">
        <v>172</v>
      </c>
      <c r="E47" s="12">
        <v>246.35</v>
      </c>
      <c r="F47" s="7">
        <v>3223</v>
      </c>
      <c r="G47" s="35" t="s">
        <v>7</v>
      </c>
      <c r="H47" s="35"/>
      <c r="I47" s="35"/>
    </row>
    <row r="48" spans="1:9" x14ac:dyDescent="0.3">
      <c r="A48" s="8">
        <v>1025092</v>
      </c>
      <c r="B48" s="9" t="s">
        <v>173</v>
      </c>
      <c r="C48" s="7" t="s">
        <v>174</v>
      </c>
      <c r="D48" s="5" t="s">
        <v>175</v>
      </c>
      <c r="E48" s="12">
        <v>119</v>
      </c>
      <c r="F48" s="7">
        <v>3232</v>
      </c>
      <c r="G48" s="34" t="s">
        <v>23</v>
      </c>
      <c r="H48" s="34"/>
      <c r="I48" s="34"/>
    </row>
    <row r="49" spans="1:9" x14ac:dyDescent="0.3">
      <c r="A49" s="8">
        <v>1024481</v>
      </c>
      <c r="B49" s="9" t="s">
        <v>86</v>
      </c>
      <c r="C49" s="7">
        <v>94311809331</v>
      </c>
      <c r="D49" s="5" t="s">
        <v>85</v>
      </c>
      <c r="E49" s="12">
        <v>117</v>
      </c>
      <c r="F49" s="7">
        <v>3293</v>
      </c>
      <c r="G49" s="35" t="s">
        <v>21</v>
      </c>
      <c r="H49" s="35"/>
      <c r="I49" s="35"/>
    </row>
    <row r="50" spans="1:9" x14ac:dyDescent="0.3">
      <c r="A50" s="28">
        <v>1026567</v>
      </c>
      <c r="B50" s="26" t="s">
        <v>92</v>
      </c>
      <c r="C50" s="7">
        <v>98691330244</v>
      </c>
      <c r="D50" s="5" t="s">
        <v>101</v>
      </c>
      <c r="E50" s="12">
        <f>14.59+187.27</f>
        <v>201.86</v>
      </c>
      <c r="F50" s="7">
        <v>3223</v>
      </c>
      <c r="G50" s="35" t="s">
        <v>7</v>
      </c>
      <c r="H50" s="35"/>
      <c r="I50" s="35"/>
    </row>
    <row r="51" spans="1:9" x14ac:dyDescent="0.3">
      <c r="A51" s="28">
        <v>1026567</v>
      </c>
      <c r="B51" s="26" t="s">
        <v>92</v>
      </c>
      <c r="C51" s="7">
        <v>98691330244</v>
      </c>
      <c r="D51" s="5" t="s">
        <v>101</v>
      </c>
      <c r="E51" s="12">
        <v>44.99</v>
      </c>
      <c r="F51" s="7">
        <v>3234</v>
      </c>
      <c r="G51" s="35" t="s">
        <v>4</v>
      </c>
      <c r="H51" s="35"/>
      <c r="I51" s="35"/>
    </row>
    <row r="52" spans="1:9" x14ac:dyDescent="0.3">
      <c r="A52" s="8">
        <v>1013606</v>
      </c>
      <c r="B52" s="9" t="s">
        <v>176</v>
      </c>
      <c r="C52" s="7">
        <v>73660371074</v>
      </c>
      <c r="D52" s="5" t="s">
        <v>177</v>
      </c>
      <c r="E52" s="12">
        <v>63.64</v>
      </c>
      <c r="F52" s="7">
        <v>3299</v>
      </c>
      <c r="G52" s="34" t="s">
        <v>9</v>
      </c>
      <c r="H52" s="34"/>
      <c r="I52" s="34"/>
    </row>
    <row r="53" spans="1:9" x14ac:dyDescent="0.3">
      <c r="A53" s="8">
        <v>1021640</v>
      </c>
      <c r="B53" s="9" t="s">
        <v>178</v>
      </c>
      <c r="C53" s="15">
        <v>55967593756</v>
      </c>
      <c r="D53" s="16" t="s">
        <v>199</v>
      </c>
      <c r="E53" s="12">
        <v>730</v>
      </c>
      <c r="F53" s="7">
        <v>3213</v>
      </c>
      <c r="G53" s="34" t="s">
        <v>13</v>
      </c>
      <c r="H53" s="34"/>
      <c r="I53" s="34"/>
    </row>
    <row r="54" spans="1:9" ht="20.399999999999999" x14ac:dyDescent="0.3">
      <c r="A54" s="28">
        <v>1002551</v>
      </c>
      <c r="B54" s="32" t="s">
        <v>114</v>
      </c>
      <c r="C54" s="7">
        <v>52778515544</v>
      </c>
      <c r="D54" s="5" t="s">
        <v>113</v>
      </c>
      <c r="E54" s="12">
        <v>187.5</v>
      </c>
      <c r="F54" s="7">
        <v>3213</v>
      </c>
      <c r="G54" s="35" t="s">
        <v>13</v>
      </c>
      <c r="H54" s="35"/>
      <c r="I54" s="35"/>
    </row>
    <row r="55" spans="1:9" x14ac:dyDescent="0.3">
      <c r="A55" s="28">
        <v>1029968</v>
      </c>
      <c r="B55" s="26" t="s">
        <v>179</v>
      </c>
      <c r="C55" s="15">
        <v>95032181708</v>
      </c>
      <c r="D55" s="16" t="s">
        <v>233</v>
      </c>
      <c r="E55" s="12">
        <v>500</v>
      </c>
      <c r="F55" s="7">
        <v>4123</v>
      </c>
      <c r="G55" s="46" t="s">
        <v>116</v>
      </c>
      <c r="H55" s="46"/>
      <c r="I55" s="46"/>
    </row>
    <row r="56" spans="1:9" x14ac:dyDescent="0.3">
      <c r="A56" s="8">
        <v>1000082</v>
      </c>
      <c r="B56" s="9" t="s">
        <v>181</v>
      </c>
      <c r="C56" s="15">
        <v>13269011531</v>
      </c>
      <c r="D56" s="16" t="s">
        <v>222</v>
      </c>
      <c r="E56" s="12">
        <f>1804.56+446.64+1054.8</f>
        <v>3306</v>
      </c>
      <c r="F56" s="7">
        <v>3234</v>
      </c>
      <c r="G56" s="35" t="s">
        <v>4</v>
      </c>
      <c r="H56" s="35"/>
      <c r="I56" s="35"/>
    </row>
    <row r="57" spans="1:9" ht="14.4" customHeight="1" x14ac:dyDescent="0.3">
      <c r="A57" s="28">
        <v>1002503</v>
      </c>
      <c r="B57" s="26" t="s">
        <v>182</v>
      </c>
      <c r="C57" s="15">
        <v>80096790804</v>
      </c>
      <c r="D57" s="16" t="s">
        <v>228</v>
      </c>
      <c r="E57" s="12">
        <v>499.2</v>
      </c>
      <c r="F57" s="7">
        <v>3293</v>
      </c>
      <c r="G57" s="35" t="s">
        <v>21</v>
      </c>
      <c r="H57" s="35"/>
      <c r="I57" s="35"/>
    </row>
    <row r="58" spans="1:9" ht="14.4" customHeight="1" x14ac:dyDescent="0.3">
      <c r="A58" s="63">
        <v>1031511</v>
      </c>
      <c r="B58" s="27" t="s">
        <v>183</v>
      </c>
      <c r="C58" s="15"/>
      <c r="D58" s="16" t="s">
        <v>200</v>
      </c>
      <c r="E58" s="12">
        <v>469.35</v>
      </c>
      <c r="F58" s="7">
        <v>3213</v>
      </c>
      <c r="G58" s="34" t="s">
        <v>13</v>
      </c>
      <c r="H58" s="34"/>
      <c r="I58" s="34"/>
    </row>
    <row r="59" spans="1:9" x14ac:dyDescent="0.3">
      <c r="A59" s="28">
        <v>1031476</v>
      </c>
      <c r="B59" s="26" t="s">
        <v>184</v>
      </c>
      <c r="C59" s="15"/>
      <c r="D59" s="16" t="s">
        <v>234</v>
      </c>
      <c r="E59" s="12">
        <v>123.75</v>
      </c>
      <c r="F59" s="7">
        <v>4123</v>
      </c>
      <c r="G59" s="46" t="s">
        <v>116</v>
      </c>
      <c r="H59" s="46"/>
      <c r="I59" s="46"/>
    </row>
    <row r="60" spans="1:9" x14ac:dyDescent="0.3">
      <c r="A60" s="8">
        <v>1018260</v>
      </c>
      <c r="B60" s="9" t="s">
        <v>185</v>
      </c>
      <c r="C60" s="15">
        <v>75798666307</v>
      </c>
      <c r="D60" s="16" t="s">
        <v>215</v>
      </c>
      <c r="E60" s="12">
        <v>637.92999999999995</v>
      </c>
      <c r="F60" s="7">
        <v>3232</v>
      </c>
      <c r="G60" s="34" t="s">
        <v>23</v>
      </c>
      <c r="H60" s="34"/>
      <c r="I60" s="34"/>
    </row>
    <row r="61" spans="1:9" x14ac:dyDescent="0.3">
      <c r="A61" s="8">
        <v>1001727</v>
      </c>
      <c r="B61" s="9" t="s">
        <v>186</v>
      </c>
      <c r="C61" s="15">
        <v>82298562620</v>
      </c>
      <c r="D61" s="16" t="s">
        <v>216</v>
      </c>
      <c r="E61" s="12">
        <f>64+64+108+65.6</f>
        <v>301.60000000000002</v>
      </c>
      <c r="F61" s="7">
        <v>3232</v>
      </c>
      <c r="G61" s="34" t="s">
        <v>23</v>
      </c>
      <c r="H61" s="34"/>
      <c r="I61" s="34"/>
    </row>
    <row r="62" spans="1:9" x14ac:dyDescent="0.3">
      <c r="A62" s="8">
        <v>1031521</v>
      </c>
      <c r="B62" s="9" t="s">
        <v>220</v>
      </c>
      <c r="C62" s="15">
        <v>52711836937</v>
      </c>
      <c r="D62" s="16" t="s">
        <v>221</v>
      </c>
      <c r="E62" s="12">
        <v>937.5</v>
      </c>
      <c r="F62" s="7">
        <v>3233</v>
      </c>
      <c r="G62" s="34" t="s">
        <v>24</v>
      </c>
      <c r="H62" s="34"/>
      <c r="I62" s="34"/>
    </row>
    <row r="63" spans="1:9" x14ac:dyDescent="0.3">
      <c r="A63" s="28">
        <v>1026613</v>
      </c>
      <c r="B63" s="26" t="s">
        <v>187</v>
      </c>
      <c r="C63" s="15">
        <v>26711193877</v>
      </c>
      <c r="D63" s="16" t="s">
        <v>194</v>
      </c>
      <c r="E63" s="12">
        <v>180</v>
      </c>
      <c r="F63" s="7">
        <v>3211</v>
      </c>
      <c r="G63" s="35" t="s">
        <v>34</v>
      </c>
      <c r="H63" s="35"/>
      <c r="I63" s="35"/>
    </row>
    <row r="64" spans="1:9" x14ac:dyDescent="0.3">
      <c r="A64" s="28">
        <v>1003202</v>
      </c>
      <c r="B64" s="27" t="s">
        <v>237</v>
      </c>
      <c r="C64" s="15">
        <v>50952646228</v>
      </c>
      <c r="D64" s="16" t="s">
        <v>238</v>
      </c>
      <c r="E64" s="12">
        <f>750+500</f>
        <v>1250</v>
      </c>
      <c r="F64" s="7">
        <v>4241</v>
      </c>
      <c r="G64" s="70" t="s">
        <v>122</v>
      </c>
      <c r="H64" s="70"/>
      <c r="I64" s="70"/>
    </row>
    <row r="65" spans="1:9" x14ac:dyDescent="0.3">
      <c r="A65" s="28">
        <v>1029966</v>
      </c>
      <c r="B65" s="26" t="s">
        <v>201</v>
      </c>
      <c r="C65" s="15" t="s">
        <v>202</v>
      </c>
      <c r="D65" s="16" t="s">
        <v>203</v>
      </c>
      <c r="E65" s="12">
        <v>300</v>
      </c>
      <c r="F65" s="7">
        <v>3213</v>
      </c>
      <c r="G65" s="34" t="s">
        <v>13</v>
      </c>
      <c r="H65" s="34"/>
      <c r="I65" s="34"/>
    </row>
    <row r="66" spans="1:9" x14ac:dyDescent="0.3">
      <c r="A66" s="28">
        <v>1024693</v>
      </c>
      <c r="B66" s="26" t="s">
        <v>239</v>
      </c>
      <c r="C66" s="15">
        <v>97633930499</v>
      </c>
      <c r="D66" s="16" t="s">
        <v>240</v>
      </c>
      <c r="E66" s="12">
        <v>800</v>
      </c>
      <c r="F66" s="7">
        <v>4241</v>
      </c>
      <c r="G66" s="70" t="s">
        <v>122</v>
      </c>
      <c r="H66" s="70"/>
      <c r="I66" s="70"/>
    </row>
    <row r="67" spans="1:9" x14ac:dyDescent="0.3">
      <c r="A67" s="8">
        <v>1001756</v>
      </c>
      <c r="B67" s="9" t="s">
        <v>83</v>
      </c>
      <c r="C67" s="7">
        <v>30081527443</v>
      </c>
      <c r="D67" s="5" t="s">
        <v>82</v>
      </c>
      <c r="E67" s="12">
        <f>369.25+543.76</f>
        <v>913.01</v>
      </c>
      <c r="F67" s="7">
        <v>3224</v>
      </c>
      <c r="G67" s="67" t="s">
        <v>214</v>
      </c>
      <c r="H67" s="68"/>
      <c r="I67" s="69"/>
    </row>
    <row r="68" spans="1:9" x14ac:dyDescent="0.3">
      <c r="A68" s="8">
        <v>1001756</v>
      </c>
      <c r="B68" s="9" t="s">
        <v>83</v>
      </c>
      <c r="C68" s="7">
        <v>30081527443</v>
      </c>
      <c r="D68" s="5" t="s">
        <v>82</v>
      </c>
      <c r="E68" s="12">
        <f>123.63+90.19</f>
        <v>213.82</v>
      </c>
      <c r="F68" s="7">
        <v>3232</v>
      </c>
      <c r="G68" s="34" t="s">
        <v>23</v>
      </c>
      <c r="H68" s="34"/>
      <c r="I68" s="34"/>
    </row>
    <row r="69" spans="1:9" x14ac:dyDescent="0.3">
      <c r="A69" s="8">
        <v>1001637</v>
      </c>
      <c r="B69" s="9" t="s">
        <v>129</v>
      </c>
      <c r="C69" s="15">
        <v>66603094099</v>
      </c>
      <c r="D69" s="16" t="s">
        <v>115</v>
      </c>
      <c r="E69" s="12">
        <v>722</v>
      </c>
      <c r="F69" s="7">
        <v>3213</v>
      </c>
      <c r="G69" s="34" t="s">
        <v>13</v>
      </c>
      <c r="H69" s="34"/>
      <c r="I69" s="34"/>
    </row>
    <row r="70" spans="1:9" x14ac:dyDescent="0.3">
      <c r="A70" s="8">
        <v>1012144</v>
      </c>
      <c r="B70" s="9" t="s">
        <v>77</v>
      </c>
      <c r="C70" s="18">
        <v>32614011568</v>
      </c>
      <c r="D70" s="4" t="s">
        <v>84</v>
      </c>
      <c r="E70" s="12">
        <f>64.98+142.94</f>
        <v>207.92000000000002</v>
      </c>
      <c r="F70" s="7">
        <v>4221</v>
      </c>
      <c r="G70" s="34" t="s">
        <v>29</v>
      </c>
      <c r="H70" s="34"/>
      <c r="I70" s="34"/>
    </row>
    <row r="71" spans="1:9" x14ac:dyDescent="0.3">
      <c r="A71" s="8">
        <v>1030074</v>
      </c>
      <c r="B71" s="30" t="s">
        <v>195</v>
      </c>
      <c r="C71" s="65">
        <v>74402386143</v>
      </c>
      <c r="D71" s="66" t="s">
        <v>196</v>
      </c>
      <c r="E71" s="12">
        <f>2235+1600+230+2235</f>
        <v>6300</v>
      </c>
      <c r="F71" s="7">
        <v>3211</v>
      </c>
      <c r="G71" s="36" t="s">
        <v>34</v>
      </c>
      <c r="H71" s="37"/>
      <c r="I71" s="38"/>
    </row>
    <row r="72" spans="1:9" ht="14.4" customHeight="1" x14ac:dyDescent="0.3">
      <c r="A72" s="28">
        <v>1024704</v>
      </c>
      <c r="B72" s="27" t="s">
        <v>204</v>
      </c>
      <c r="C72" s="15" t="s">
        <v>205</v>
      </c>
      <c r="D72" s="16" t="s">
        <v>206</v>
      </c>
      <c r="E72" s="12">
        <v>351</v>
      </c>
      <c r="F72" s="7">
        <v>3213</v>
      </c>
      <c r="G72" s="34" t="s">
        <v>13</v>
      </c>
      <c r="H72" s="34"/>
      <c r="I72" s="34"/>
    </row>
    <row r="73" spans="1:9" x14ac:dyDescent="0.3">
      <c r="A73" s="28">
        <v>1029659</v>
      </c>
      <c r="B73" s="26" t="s">
        <v>189</v>
      </c>
      <c r="C73" s="15"/>
      <c r="D73" s="16" t="s">
        <v>207</v>
      </c>
      <c r="E73" s="12">
        <v>1100</v>
      </c>
      <c r="F73" s="7">
        <v>3213</v>
      </c>
      <c r="G73" s="34" t="s">
        <v>13</v>
      </c>
      <c r="H73" s="34"/>
      <c r="I73" s="34"/>
    </row>
    <row r="74" spans="1:9" x14ac:dyDescent="0.3">
      <c r="A74" s="28">
        <v>1021395</v>
      </c>
      <c r="B74" s="26" t="s">
        <v>190</v>
      </c>
      <c r="C74" s="15" t="s">
        <v>235</v>
      </c>
      <c r="D74" s="16" t="s">
        <v>236</v>
      </c>
      <c r="E74" s="12">
        <f>113556+4731.5</f>
        <v>118287.5</v>
      </c>
      <c r="F74" s="7">
        <v>4124</v>
      </c>
      <c r="G74" s="36" t="s">
        <v>160</v>
      </c>
      <c r="H74" s="37"/>
      <c r="I74" s="38"/>
    </row>
    <row r="75" spans="1:9" x14ac:dyDescent="0.3">
      <c r="A75" s="8">
        <v>1005141</v>
      </c>
      <c r="B75" s="9" t="s">
        <v>37</v>
      </c>
      <c r="C75" s="7">
        <v>79517967255</v>
      </c>
      <c r="D75" s="5" t="s">
        <v>60</v>
      </c>
      <c r="E75" s="12">
        <f>18.55+121.33+13.26+33.58</f>
        <v>186.71999999999997</v>
      </c>
      <c r="F75" s="7">
        <v>3293</v>
      </c>
      <c r="G75" s="34" t="s">
        <v>21</v>
      </c>
      <c r="H75" s="34"/>
      <c r="I75" s="34"/>
    </row>
    <row r="76" spans="1:9" x14ac:dyDescent="0.3">
      <c r="A76" s="8">
        <v>1012798</v>
      </c>
      <c r="B76" s="9" t="s">
        <v>61</v>
      </c>
      <c r="C76" s="7">
        <v>78197242725</v>
      </c>
      <c r="D76" s="5" t="s">
        <v>62</v>
      </c>
      <c r="E76" s="12">
        <v>686.1</v>
      </c>
      <c r="F76" s="7">
        <v>3293</v>
      </c>
      <c r="G76" s="34" t="s">
        <v>21</v>
      </c>
      <c r="H76" s="34"/>
      <c r="I76" s="34"/>
    </row>
    <row r="77" spans="1:9" x14ac:dyDescent="0.3">
      <c r="A77" s="28">
        <v>1031398</v>
      </c>
      <c r="B77" s="27" t="s">
        <v>217</v>
      </c>
      <c r="C77" s="15">
        <v>14362845955</v>
      </c>
      <c r="D77" s="16" t="s">
        <v>218</v>
      </c>
      <c r="E77" s="12">
        <v>2827.5</v>
      </c>
      <c r="F77" s="7">
        <v>3232</v>
      </c>
      <c r="G77" s="34" t="s">
        <v>23</v>
      </c>
      <c r="H77" s="34"/>
      <c r="I77" s="34"/>
    </row>
    <row r="78" spans="1:9" x14ac:dyDescent="0.3">
      <c r="A78" s="8">
        <v>1001997</v>
      </c>
      <c r="B78" s="9" t="s">
        <v>38</v>
      </c>
      <c r="C78" s="7">
        <v>39483344029</v>
      </c>
      <c r="D78" s="5" t="s">
        <v>63</v>
      </c>
      <c r="E78" s="12">
        <f>270.45+135.4</f>
        <v>405.85</v>
      </c>
      <c r="F78" s="7">
        <v>3221</v>
      </c>
      <c r="G78" s="34" t="s">
        <v>26</v>
      </c>
      <c r="H78" s="34"/>
      <c r="I78" s="34"/>
    </row>
    <row r="79" spans="1:9" x14ac:dyDescent="0.3">
      <c r="A79" s="28">
        <v>1026573</v>
      </c>
      <c r="B79" s="26" t="s">
        <v>191</v>
      </c>
      <c r="C79" s="15">
        <v>79496934924</v>
      </c>
      <c r="D79" s="16" t="s">
        <v>212</v>
      </c>
      <c r="E79" s="12">
        <v>1295.95</v>
      </c>
      <c r="F79" s="7">
        <v>3221</v>
      </c>
      <c r="G79" s="46" t="s">
        <v>26</v>
      </c>
      <c r="H79" s="46"/>
      <c r="I79" s="46"/>
    </row>
    <row r="80" spans="1:9" x14ac:dyDescent="0.3">
      <c r="A80" s="28">
        <v>1001627</v>
      </c>
      <c r="B80" s="26" t="s">
        <v>30</v>
      </c>
      <c r="C80" s="7">
        <v>97020558931</v>
      </c>
      <c r="D80" s="5" t="s">
        <v>58</v>
      </c>
      <c r="E80" s="12">
        <v>46.86</v>
      </c>
      <c r="F80" s="7">
        <v>3241</v>
      </c>
      <c r="G80" s="34" t="s">
        <v>10</v>
      </c>
      <c r="H80" s="34"/>
      <c r="I80" s="34"/>
    </row>
    <row r="81" spans="1:9" x14ac:dyDescent="0.3">
      <c r="A81" s="28">
        <v>1023160</v>
      </c>
      <c r="B81" s="26" t="s">
        <v>95</v>
      </c>
      <c r="C81" s="15" t="s">
        <v>103</v>
      </c>
      <c r="D81" s="16" t="s">
        <v>102</v>
      </c>
      <c r="E81" s="12">
        <f>199.63+20.53</f>
        <v>220.16</v>
      </c>
      <c r="F81" s="7">
        <v>3233</v>
      </c>
      <c r="G81" s="34" t="s">
        <v>24</v>
      </c>
      <c r="H81" s="34"/>
      <c r="I81" s="34"/>
    </row>
    <row r="82" spans="1:9" x14ac:dyDescent="0.3">
      <c r="A82" s="8">
        <v>1015837</v>
      </c>
      <c r="B82" s="9" t="s">
        <v>65</v>
      </c>
      <c r="C82" s="7">
        <v>42992093253</v>
      </c>
      <c r="D82" s="5" t="s">
        <v>66</v>
      </c>
      <c r="E82" s="12">
        <f>134.44-107.69</f>
        <v>26.75</v>
      </c>
      <c r="F82" s="7">
        <v>3225</v>
      </c>
      <c r="G82" s="70" t="s">
        <v>106</v>
      </c>
      <c r="H82" s="70"/>
      <c r="I82" s="70"/>
    </row>
    <row r="83" spans="1:9" x14ac:dyDescent="0.3">
      <c r="A83" s="8">
        <v>1021394</v>
      </c>
      <c r="B83" s="9" t="s">
        <v>78</v>
      </c>
      <c r="C83" s="7">
        <v>45816750516</v>
      </c>
      <c r="D83" s="5" t="s">
        <v>81</v>
      </c>
      <c r="E83" s="12">
        <f>625+160.06</f>
        <v>785.06</v>
      </c>
      <c r="F83" s="7">
        <v>3221</v>
      </c>
      <c r="G83" s="34" t="s">
        <v>26</v>
      </c>
      <c r="H83" s="34"/>
      <c r="I83" s="34"/>
    </row>
    <row r="84" spans="1:9" x14ac:dyDescent="0.3">
      <c r="A84" s="28">
        <v>1016013</v>
      </c>
      <c r="B84" s="26" t="s">
        <v>231</v>
      </c>
      <c r="C84" s="15">
        <v>19445585303</v>
      </c>
      <c r="D84" s="16" t="s">
        <v>232</v>
      </c>
      <c r="E84" s="12">
        <v>7.95</v>
      </c>
      <c r="F84" s="7">
        <v>3299</v>
      </c>
      <c r="G84" s="34" t="s">
        <v>9</v>
      </c>
      <c r="H84" s="34"/>
      <c r="I84" s="34"/>
    </row>
    <row r="85" spans="1:9" x14ac:dyDescent="0.3">
      <c r="A85" s="28">
        <v>1006545</v>
      </c>
      <c r="B85" s="26" t="s">
        <v>192</v>
      </c>
      <c r="C85" s="15">
        <v>27619887407</v>
      </c>
      <c r="D85" s="16" t="s">
        <v>213</v>
      </c>
      <c r="E85" s="12">
        <v>201.38</v>
      </c>
      <c r="F85" s="7">
        <v>3221</v>
      </c>
      <c r="G85" s="46" t="s">
        <v>26</v>
      </c>
      <c r="H85" s="46"/>
      <c r="I85" s="46"/>
    </row>
    <row r="86" spans="1:9" x14ac:dyDescent="0.3">
      <c r="A86" s="8">
        <v>1001446</v>
      </c>
      <c r="B86" s="9" t="s">
        <v>87</v>
      </c>
      <c r="C86" s="7">
        <v>58843087891</v>
      </c>
      <c r="D86" s="5" t="s">
        <v>88</v>
      </c>
      <c r="E86" s="12">
        <v>187.2</v>
      </c>
      <c r="F86" s="7">
        <v>3239</v>
      </c>
      <c r="G86" s="34" t="s">
        <v>17</v>
      </c>
      <c r="H86" s="34"/>
      <c r="I86" s="34"/>
    </row>
    <row r="87" spans="1:9" x14ac:dyDescent="0.3">
      <c r="A87" s="28">
        <v>1031512</v>
      </c>
      <c r="B87" s="26" t="s">
        <v>208</v>
      </c>
      <c r="C87" s="15"/>
      <c r="D87" s="16" t="s">
        <v>209</v>
      </c>
      <c r="E87" s="12">
        <f>525+575</f>
        <v>1100</v>
      </c>
      <c r="F87" s="7">
        <v>3213</v>
      </c>
      <c r="G87" s="34" t="s">
        <v>13</v>
      </c>
      <c r="H87" s="34"/>
      <c r="I87" s="34"/>
    </row>
    <row r="88" spans="1:9" x14ac:dyDescent="0.3">
      <c r="A88" s="8">
        <v>1028341</v>
      </c>
      <c r="B88" s="9" t="s">
        <v>39</v>
      </c>
      <c r="C88" s="7">
        <v>67001695549</v>
      </c>
      <c r="D88" s="5" t="s">
        <v>64</v>
      </c>
      <c r="E88" s="12">
        <v>782.5</v>
      </c>
      <c r="F88" s="7">
        <v>3237</v>
      </c>
      <c r="G88" s="34" t="s">
        <v>18</v>
      </c>
      <c r="H88" s="34"/>
      <c r="I88" s="34"/>
    </row>
    <row r="89" spans="1:9" x14ac:dyDescent="0.3">
      <c r="A89" s="28">
        <v>1021170</v>
      </c>
      <c r="B89" s="26" t="s">
        <v>118</v>
      </c>
      <c r="C89" s="7" t="s">
        <v>117</v>
      </c>
      <c r="D89" s="5" t="s">
        <v>119</v>
      </c>
      <c r="E89" s="12">
        <f>260+260+260</f>
        <v>780</v>
      </c>
      <c r="F89" s="7">
        <v>3213</v>
      </c>
      <c r="G89" s="34" t="s">
        <v>13</v>
      </c>
      <c r="H89" s="34"/>
      <c r="I89" s="34"/>
    </row>
    <row r="90" spans="1:9" ht="14.4" customHeight="1" x14ac:dyDescent="0.3">
      <c r="A90" s="28">
        <v>1003408</v>
      </c>
      <c r="B90" s="26" t="s">
        <v>121</v>
      </c>
      <c r="C90" s="7">
        <v>62707927904</v>
      </c>
      <c r="D90" s="5" t="s">
        <v>120</v>
      </c>
      <c r="E90" s="12">
        <v>345.31</v>
      </c>
      <c r="F90" s="7">
        <v>3225</v>
      </c>
      <c r="G90" s="70" t="s">
        <v>106</v>
      </c>
      <c r="H90" s="70"/>
      <c r="I90" s="70"/>
    </row>
    <row r="91" spans="1:9" ht="14.4" customHeight="1" x14ac:dyDescent="0.3">
      <c r="A91" s="28">
        <v>1012154</v>
      </c>
      <c r="B91" s="26" t="s">
        <v>123</v>
      </c>
      <c r="C91" s="7">
        <v>64835483360</v>
      </c>
      <c r="D91" s="5" t="s">
        <v>124</v>
      </c>
      <c r="E91" s="12">
        <f>160+640+480+320+240+160</f>
        <v>2000</v>
      </c>
      <c r="F91" s="7">
        <v>3213</v>
      </c>
      <c r="G91" s="36" t="s">
        <v>13</v>
      </c>
      <c r="H91" s="37"/>
      <c r="I91" s="38"/>
    </row>
    <row r="92" spans="1:9" ht="14.4" customHeight="1" x14ac:dyDescent="0.3">
      <c r="A92" s="28">
        <v>1018472</v>
      </c>
      <c r="B92" s="26" t="s">
        <v>126</v>
      </c>
      <c r="C92" s="7">
        <v>6725806970</v>
      </c>
      <c r="D92" s="5" t="s">
        <v>125</v>
      </c>
      <c r="E92" s="12">
        <v>5</v>
      </c>
      <c r="F92" s="7">
        <v>3232</v>
      </c>
      <c r="G92" s="34" t="s">
        <v>23</v>
      </c>
      <c r="H92" s="34"/>
      <c r="I92" s="34"/>
    </row>
    <row r="93" spans="1:9" ht="14.4" customHeight="1" x14ac:dyDescent="0.3">
      <c r="A93" s="28">
        <v>1031547</v>
      </c>
      <c r="B93" s="26" t="s">
        <v>193</v>
      </c>
      <c r="C93" s="15" t="s">
        <v>197</v>
      </c>
      <c r="D93" s="16" t="s">
        <v>198</v>
      </c>
      <c r="E93" s="12">
        <v>422</v>
      </c>
      <c r="F93" s="7">
        <v>3211</v>
      </c>
      <c r="G93" s="34" t="s">
        <v>34</v>
      </c>
      <c r="H93" s="34"/>
      <c r="I93" s="34"/>
    </row>
    <row r="94" spans="1:9" ht="14.4" customHeight="1" x14ac:dyDescent="0.3">
      <c r="A94" s="28">
        <v>1001433</v>
      </c>
      <c r="B94" s="26" t="s">
        <v>96</v>
      </c>
      <c r="C94" s="7">
        <v>18928523252</v>
      </c>
      <c r="D94" s="5" t="s">
        <v>104</v>
      </c>
      <c r="E94" s="12">
        <f>61.2+42.8+21.72</f>
        <v>125.72</v>
      </c>
      <c r="F94" s="7">
        <v>3293</v>
      </c>
      <c r="G94" s="34" t="s">
        <v>21</v>
      </c>
      <c r="H94" s="34"/>
      <c r="I94" s="34"/>
    </row>
    <row r="95" spans="1:9" ht="14.4" customHeight="1" x14ac:dyDescent="0.3">
      <c r="A95" s="28">
        <v>1001679</v>
      </c>
      <c r="B95" s="27" t="s">
        <v>226</v>
      </c>
      <c r="C95" s="15">
        <v>22694857747</v>
      </c>
      <c r="D95" s="16" t="s">
        <v>227</v>
      </c>
      <c r="E95" s="12">
        <v>8039.61</v>
      </c>
      <c r="F95" s="7">
        <v>3292</v>
      </c>
      <c r="G95" s="35" t="s">
        <v>31</v>
      </c>
      <c r="H95" s="35"/>
      <c r="I95" s="35"/>
    </row>
    <row r="96" spans="1:9" ht="14.4" customHeight="1" x14ac:dyDescent="0.3">
      <c r="A96" s="28">
        <v>1030022</v>
      </c>
      <c r="B96" s="27" t="s">
        <v>223</v>
      </c>
      <c r="C96" s="15">
        <v>70496902769</v>
      </c>
      <c r="D96" s="16" t="s">
        <v>224</v>
      </c>
      <c r="E96" s="12">
        <v>21247.5</v>
      </c>
      <c r="F96" s="7">
        <v>3235</v>
      </c>
      <c r="G96" s="34" t="s">
        <v>112</v>
      </c>
      <c r="H96" s="34"/>
      <c r="I96" s="34"/>
    </row>
    <row r="97" spans="1:9" ht="14.4" customHeight="1" x14ac:dyDescent="0.3">
      <c r="A97" s="28">
        <v>1028197</v>
      </c>
      <c r="B97" s="26" t="s">
        <v>97</v>
      </c>
      <c r="C97" s="7">
        <v>75665455333</v>
      </c>
      <c r="D97" s="5" t="s">
        <v>105</v>
      </c>
      <c r="E97" s="12">
        <f>16.79+1850</f>
        <v>1866.79</v>
      </c>
      <c r="F97" s="7">
        <v>3292</v>
      </c>
      <c r="G97" s="34" t="s">
        <v>31</v>
      </c>
      <c r="H97" s="34"/>
      <c r="I97" s="34"/>
    </row>
    <row r="98" spans="1:9" ht="22.2" customHeight="1" x14ac:dyDescent="0.3">
      <c r="A98" s="28"/>
      <c r="B98" s="26" t="s">
        <v>242</v>
      </c>
      <c r="C98" s="7">
        <v>18683136487</v>
      </c>
      <c r="D98" s="5" t="s">
        <v>153</v>
      </c>
      <c r="E98" s="12">
        <v>663.61</v>
      </c>
      <c r="F98" s="7">
        <v>3295</v>
      </c>
      <c r="G98" s="34" t="s">
        <v>12</v>
      </c>
      <c r="H98" s="34"/>
      <c r="I98" s="34"/>
    </row>
    <row r="99" spans="1:9" x14ac:dyDescent="0.3">
      <c r="A99" s="49" t="s">
        <v>71</v>
      </c>
      <c r="B99" s="49"/>
      <c r="C99" s="49"/>
      <c r="D99" s="50"/>
      <c r="E99" s="19">
        <f>SUM(E6:E98)</f>
        <v>239674.35</v>
      </c>
      <c r="F99" s="40"/>
      <c r="G99" s="40"/>
      <c r="H99" s="40"/>
      <c r="I99" s="40"/>
    </row>
    <row r="100" spans="1:9" ht="14.4" customHeight="1" x14ac:dyDescent="0.3">
      <c r="A100" s="8">
        <v>1016531</v>
      </c>
      <c r="B100" s="9" t="s">
        <v>163</v>
      </c>
      <c r="C100" s="7" t="s">
        <v>15</v>
      </c>
      <c r="D100" s="7" t="s">
        <v>15</v>
      </c>
      <c r="E100" s="12">
        <v>6.32</v>
      </c>
      <c r="F100" s="7">
        <v>3295</v>
      </c>
      <c r="G100" s="34" t="s">
        <v>12</v>
      </c>
      <c r="H100" s="34"/>
      <c r="I100" s="34"/>
    </row>
    <row r="101" spans="1:9" x14ac:dyDescent="0.3">
      <c r="A101" s="8">
        <v>1031453</v>
      </c>
      <c r="B101" s="27" t="s">
        <v>180</v>
      </c>
      <c r="C101" s="7" t="s">
        <v>15</v>
      </c>
      <c r="D101" s="7" t="s">
        <v>15</v>
      </c>
      <c r="E101" s="12">
        <v>12.5</v>
      </c>
      <c r="F101" s="7">
        <v>3295</v>
      </c>
      <c r="G101" s="34" t="s">
        <v>12</v>
      </c>
      <c r="H101" s="34"/>
      <c r="I101" s="34"/>
    </row>
    <row r="102" spans="1:9" x14ac:dyDescent="0.3">
      <c r="A102" s="8">
        <v>1031519</v>
      </c>
      <c r="B102" s="30" t="s">
        <v>188</v>
      </c>
      <c r="C102" s="7" t="s">
        <v>15</v>
      </c>
      <c r="D102" s="7" t="s">
        <v>15</v>
      </c>
      <c r="E102" s="12">
        <v>930</v>
      </c>
      <c r="F102" s="7">
        <v>3211</v>
      </c>
      <c r="G102" s="34" t="s">
        <v>34</v>
      </c>
      <c r="H102" s="34"/>
      <c r="I102" s="34"/>
    </row>
    <row r="103" spans="1:9" x14ac:dyDescent="0.3">
      <c r="A103" s="8">
        <v>1021517</v>
      </c>
      <c r="B103" s="30" t="s">
        <v>229</v>
      </c>
      <c r="C103" s="7" t="s">
        <v>15</v>
      </c>
      <c r="D103" s="7" t="s">
        <v>15</v>
      </c>
      <c r="E103" s="12">
        <v>12.5</v>
      </c>
      <c r="F103" s="7">
        <v>3295</v>
      </c>
      <c r="G103" s="34" t="s">
        <v>12</v>
      </c>
      <c r="H103" s="34"/>
      <c r="I103" s="34"/>
    </row>
    <row r="104" spans="1:9" x14ac:dyDescent="0.3">
      <c r="A104" s="8">
        <v>1029919</v>
      </c>
      <c r="B104" s="26" t="s">
        <v>89</v>
      </c>
      <c r="C104" s="7" t="s">
        <v>15</v>
      </c>
      <c r="D104" s="7" t="s">
        <v>15</v>
      </c>
      <c r="E104" s="12">
        <v>1211</v>
      </c>
      <c r="F104" s="7">
        <v>3239</v>
      </c>
      <c r="G104" s="34" t="s">
        <v>17</v>
      </c>
      <c r="H104" s="34"/>
      <c r="I104" s="34"/>
    </row>
    <row r="105" spans="1:9" x14ac:dyDescent="0.3">
      <c r="A105" s="8">
        <v>1027549</v>
      </c>
      <c r="B105" s="26" t="s">
        <v>94</v>
      </c>
      <c r="C105" s="7" t="s">
        <v>15</v>
      </c>
      <c r="D105" s="7" t="s">
        <v>15</v>
      </c>
      <c r="E105" s="12">
        <v>1200</v>
      </c>
      <c r="F105" s="7">
        <v>3293</v>
      </c>
      <c r="G105" s="36" t="s">
        <v>21</v>
      </c>
      <c r="H105" s="37"/>
      <c r="I105" s="38"/>
    </row>
    <row r="106" spans="1:9" x14ac:dyDescent="0.3">
      <c r="A106" s="8">
        <v>1016028</v>
      </c>
      <c r="B106" s="27" t="s">
        <v>225</v>
      </c>
      <c r="C106" s="7" t="s">
        <v>15</v>
      </c>
      <c r="D106" s="7" t="s">
        <v>15</v>
      </c>
      <c r="E106" s="12">
        <v>468.75</v>
      </c>
      <c r="F106" s="7">
        <v>3237</v>
      </c>
      <c r="G106" s="35" t="s">
        <v>90</v>
      </c>
      <c r="H106" s="35"/>
      <c r="I106" s="35"/>
    </row>
    <row r="107" spans="1:9" x14ac:dyDescent="0.3">
      <c r="A107" s="8">
        <v>1031518</v>
      </c>
      <c r="B107" s="27" t="s">
        <v>210</v>
      </c>
      <c r="C107" s="7" t="s">
        <v>15</v>
      </c>
      <c r="D107" s="7" t="s">
        <v>15</v>
      </c>
      <c r="E107" s="12">
        <v>50</v>
      </c>
      <c r="F107" s="7">
        <v>3213</v>
      </c>
      <c r="G107" s="34" t="s">
        <v>13</v>
      </c>
      <c r="H107" s="34"/>
      <c r="I107" s="34"/>
    </row>
    <row r="108" spans="1:9" x14ac:dyDescent="0.3">
      <c r="A108" s="8">
        <v>1031491</v>
      </c>
      <c r="B108" s="27" t="s">
        <v>241</v>
      </c>
      <c r="C108" s="7" t="s">
        <v>15</v>
      </c>
      <c r="D108" s="7" t="s">
        <v>15</v>
      </c>
      <c r="E108" s="12">
        <v>396</v>
      </c>
      <c r="F108" s="7">
        <v>4241</v>
      </c>
      <c r="G108" s="70" t="s">
        <v>122</v>
      </c>
      <c r="H108" s="70"/>
      <c r="I108" s="70"/>
    </row>
    <row r="109" spans="1:9" ht="15" customHeight="1" x14ac:dyDescent="0.3">
      <c r="A109" s="8">
        <v>1018473</v>
      </c>
      <c r="B109" s="27" t="s">
        <v>211</v>
      </c>
      <c r="C109" s="7" t="s">
        <v>15</v>
      </c>
      <c r="D109" s="7" t="s">
        <v>15</v>
      </c>
      <c r="E109" s="12">
        <v>345.02</v>
      </c>
      <c r="F109" s="7">
        <v>3213</v>
      </c>
      <c r="G109" s="34" t="s">
        <v>13</v>
      </c>
      <c r="H109" s="34"/>
      <c r="I109" s="34"/>
    </row>
    <row r="110" spans="1:9" ht="14.4" customHeight="1" x14ac:dyDescent="0.3">
      <c r="A110" s="8">
        <v>1015781</v>
      </c>
      <c r="B110" s="30" t="s">
        <v>219</v>
      </c>
      <c r="C110" s="7" t="s">
        <v>15</v>
      </c>
      <c r="D110" s="7" t="s">
        <v>15</v>
      </c>
      <c r="E110" s="12">
        <v>123.36</v>
      </c>
      <c r="F110" s="7">
        <v>3232</v>
      </c>
      <c r="G110" s="34" t="s">
        <v>23</v>
      </c>
      <c r="H110" s="34"/>
      <c r="I110" s="34"/>
    </row>
    <row r="111" spans="1:9" ht="15" customHeight="1" x14ac:dyDescent="0.3">
      <c r="A111" s="8">
        <v>1031468</v>
      </c>
      <c r="B111" s="9" t="s">
        <v>150</v>
      </c>
      <c r="C111" s="7" t="s">
        <v>15</v>
      </c>
      <c r="D111" s="7" t="s">
        <v>15</v>
      </c>
      <c r="E111" s="12">
        <v>12.5</v>
      </c>
      <c r="F111" s="7">
        <v>3295</v>
      </c>
      <c r="G111" s="34" t="s">
        <v>12</v>
      </c>
      <c r="H111" s="34"/>
      <c r="I111" s="34"/>
    </row>
    <row r="112" spans="1:9" ht="23.4" customHeight="1" x14ac:dyDescent="0.3">
      <c r="A112" s="33"/>
      <c r="B112" s="26" t="s">
        <v>127</v>
      </c>
      <c r="C112" s="7" t="s">
        <v>15</v>
      </c>
      <c r="D112" s="7" t="s">
        <v>15</v>
      </c>
      <c r="E112" s="31">
        <v>714.88</v>
      </c>
      <c r="F112" s="7">
        <v>3237</v>
      </c>
      <c r="G112" s="41" t="s">
        <v>79</v>
      </c>
      <c r="H112" s="42"/>
      <c r="I112" s="43"/>
    </row>
    <row r="113" spans="1:10" ht="22.2" customHeight="1" x14ac:dyDescent="0.3">
      <c r="A113" s="33"/>
      <c r="B113" s="26"/>
      <c r="C113" s="7" t="s">
        <v>15</v>
      </c>
      <c r="D113" s="7" t="s">
        <v>15</v>
      </c>
      <c r="E113" s="31">
        <v>0</v>
      </c>
      <c r="F113" s="7">
        <v>3237</v>
      </c>
      <c r="G113" s="41" t="s">
        <v>80</v>
      </c>
      <c r="H113" s="42"/>
      <c r="I113" s="43"/>
    </row>
    <row r="114" spans="1:10" ht="26.25" customHeight="1" x14ac:dyDescent="0.3">
      <c r="A114" s="48" t="s">
        <v>72</v>
      </c>
      <c r="B114" s="48"/>
      <c r="C114" s="48"/>
      <c r="D114" s="48"/>
      <c r="E114" s="19">
        <f>SUM(E100:E113)</f>
        <v>5482.83</v>
      </c>
      <c r="F114" s="40"/>
      <c r="G114" s="40"/>
      <c r="H114" s="40"/>
      <c r="I114" s="40"/>
    </row>
    <row r="115" spans="1:10" x14ac:dyDescent="0.3">
      <c r="A115" s="71" t="s">
        <v>35</v>
      </c>
      <c r="B115" s="72"/>
      <c r="C115" s="52">
        <v>59624928052</v>
      </c>
      <c r="D115" s="53"/>
      <c r="E115" s="64">
        <v>676254.29</v>
      </c>
      <c r="F115" s="7">
        <v>3111</v>
      </c>
      <c r="G115" s="39" t="s">
        <v>67</v>
      </c>
      <c r="H115" s="39"/>
      <c r="I115" s="39"/>
    </row>
    <row r="116" spans="1:10" ht="26.4" customHeight="1" x14ac:dyDescent="0.3">
      <c r="A116" s="73"/>
      <c r="B116" s="74"/>
      <c r="C116" s="54"/>
      <c r="D116" s="55"/>
      <c r="E116" s="64">
        <v>25590.3</v>
      </c>
      <c r="F116" s="7">
        <v>3121</v>
      </c>
      <c r="G116" s="39" t="s">
        <v>68</v>
      </c>
      <c r="H116" s="39"/>
      <c r="I116" s="39"/>
    </row>
    <row r="117" spans="1:10" x14ac:dyDescent="0.3">
      <c r="A117" s="73"/>
      <c r="B117" s="74"/>
      <c r="C117" s="54"/>
      <c r="D117" s="55"/>
      <c r="E117" s="64">
        <v>110789.3</v>
      </c>
      <c r="F117" s="7">
        <v>3132</v>
      </c>
      <c r="G117" s="39" t="s">
        <v>69</v>
      </c>
      <c r="H117" s="39"/>
      <c r="I117" s="39"/>
    </row>
    <row r="118" spans="1:10" ht="28.5" customHeight="1" x14ac:dyDescent="0.3">
      <c r="A118" s="73"/>
      <c r="B118" s="74"/>
      <c r="C118" s="54"/>
      <c r="D118" s="55"/>
      <c r="E118" s="64">
        <v>31670.86</v>
      </c>
      <c r="F118" s="7">
        <v>3212</v>
      </c>
      <c r="G118" s="39" t="s">
        <v>70</v>
      </c>
      <c r="H118" s="39"/>
      <c r="I118" s="39"/>
    </row>
    <row r="119" spans="1:10" ht="30.75" customHeight="1" x14ac:dyDescent="0.3">
      <c r="A119" s="73"/>
      <c r="B119" s="74"/>
      <c r="C119" s="54"/>
      <c r="D119" s="55"/>
      <c r="E119" s="64">
        <v>672</v>
      </c>
      <c r="F119" s="7">
        <v>3295</v>
      </c>
      <c r="G119" s="60" t="s">
        <v>230</v>
      </c>
      <c r="H119" s="61"/>
      <c r="I119" s="62"/>
    </row>
    <row r="120" spans="1:10" x14ac:dyDescent="0.3">
      <c r="A120" s="73"/>
      <c r="B120" s="74"/>
      <c r="C120" s="54"/>
      <c r="D120" s="55"/>
      <c r="E120" s="64">
        <f>12529.24+375.44</f>
        <v>12904.68</v>
      </c>
      <c r="F120" s="7">
        <v>3211</v>
      </c>
      <c r="G120" s="39" t="s">
        <v>36</v>
      </c>
      <c r="H120" s="39"/>
      <c r="I120" s="39"/>
    </row>
    <row r="121" spans="1:10" ht="15" customHeight="1" x14ac:dyDescent="0.3">
      <c r="A121" s="73"/>
      <c r="B121" s="74"/>
      <c r="C121" s="54"/>
      <c r="D121" s="55"/>
      <c r="E121" s="64">
        <f>936+936+828+828+1932+1932+2184+2184+936+990.6+2311.4+2184+795.2+198.8</f>
        <v>19176</v>
      </c>
      <c r="F121" s="7">
        <v>3211</v>
      </c>
      <c r="G121" s="39" t="s">
        <v>107</v>
      </c>
      <c r="H121" s="39"/>
      <c r="I121" s="39"/>
    </row>
    <row r="122" spans="1:10" x14ac:dyDescent="0.3">
      <c r="A122" s="75"/>
      <c r="B122" s="76"/>
      <c r="C122" s="56"/>
      <c r="D122" s="57"/>
      <c r="E122" s="64">
        <f>53+89+89+89+89+89+356+356+356+356+356+3200+385</f>
        <v>5863</v>
      </c>
      <c r="F122" s="7">
        <v>3241</v>
      </c>
      <c r="G122" s="39" t="s">
        <v>76</v>
      </c>
      <c r="H122" s="39"/>
      <c r="I122" s="39"/>
    </row>
    <row r="123" spans="1:10" ht="36" customHeight="1" x14ac:dyDescent="0.3">
      <c r="A123" s="48" t="s">
        <v>73</v>
      </c>
      <c r="B123" s="48"/>
      <c r="C123" s="48"/>
      <c r="D123" s="48"/>
      <c r="E123" s="19">
        <f>SUM(E115:E122)</f>
        <v>882920.43000000017</v>
      </c>
      <c r="F123" s="59"/>
      <c r="G123" s="59"/>
      <c r="H123" s="59"/>
      <c r="I123" s="59"/>
      <c r="J123" s="20"/>
    </row>
    <row r="124" spans="1:10" ht="24.6" customHeight="1" x14ac:dyDescent="0.3">
      <c r="A124" s="58" t="s">
        <v>74</v>
      </c>
      <c r="B124" s="58"/>
      <c r="C124" s="58"/>
      <c r="D124" s="58"/>
      <c r="E124" s="58"/>
      <c r="F124" s="58"/>
      <c r="G124" s="58"/>
      <c r="H124" s="58"/>
      <c r="I124" s="58"/>
    </row>
    <row r="125" spans="1:10" x14ac:dyDescent="0.3">
      <c r="A125" s="20"/>
      <c r="B125" s="20"/>
      <c r="C125" s="20"/>
      <c r="D125" s="20"/>
      <c r="E125" s="20"/>
    </row>
    <row r="126" spans="1:10" x14ac:dyDescent="0.3">
      <c r="E126" s="2"/>
    </row>
    <row r="127" spans="1:10" x14ac:dyDescent="0.3">
      <c r="E127" s="2"/>
    </row>
    <row r="128" spans="1:10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</sheetData>
  <mergeCells count="128">
    <mergeCell ref="G119:I119"/>
    <mergeCell ref="G40:I40"/>
    <mergeCell ref="G41:I41"/>
    <mergeCell ref="G42:I42"/>
    <mergeCell ref="G45:I45"/>
    <mergeCell ref="G36:I36"/>
    <mergeCell ref="G62:I62"/>
    <mergeCell ref="G59:I59"/>
    <mergeCell ref="G60:I60"/>
    <mergeCell ref="G66:I66"/>
    <mergeCell ref="G67:I67"/>
    <mergeCell ref="G68:I68"/>
    <mergeCell ref="G72:I72"/>
    <mergeCell ref="G69:I69"/>
    <mergeCell ref="G53:I53"/>
    <mergeCell ref="G63:I63"/>
    <mergeCell ref="G61:I61"/>
    <mergeCell ref="A124:I124"/>
    <mergeCell ref="F123:I123"/>
    <mergeCell ref="G120:I120"/>
    <mergeCell ref="G121:I121"/>
    <mergeCell ref="A114:D114"/>
    <mergeCell ref="G23:I23"/>
    <mergeCell ref="G25:I25"/>
    <mergeCell ref="G26:I26"/>
    <mergeCell ref="G27:I27"/>
    <mergeCell ref="G28:I28"/>
    <mergeCell ref="G29:I29"/>
    <mergeCell ref="G30:I30"/>
    <mergeCell ref="A115:B122"/>
    <mergeCell ref="G52:I52"/>
    <mergeCell ref="G54:I54"/>
    <mergeCell ref="G55:I55"/>
    <mergeCell ref="G56:I56"/>
    <mergeCell ref="G73:I73"/>
    <mergeCell ref="G57:I57"/>
    <mergeCell ref="G58:I58"/>
    <mergeCell ref="G31:I31"/>
    <mergeCell ref="G32:I32"/>
    <mergeCell ref="B1:D1"/>
    <mergeCell ref="A123:D123"/>
    <mergeCell ref="A99:D99"/>
    <mergeCell ref="G5:I5"/>
    <mergeCell ref="G6:I6"/>
    <mergeCell ref="G7:I7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2:I22"/>
    <mergeCell ref="G38:I38"/>
    <mergeCell ref="C115:D122"/>
    <mergeCell ref="G122:I122"/>
    <mergeCell ref="G33:I33"/>
    <mergeCell ref="A3:I4"/>
    <mergeCell ref="A5:C5"/>
    <mergeCell ref="G46:I46"/>
    <mergeCell ref="G47:I47"/>
    <mergeCell ref="G48:I48"/>
    <mergeCell ref="G49:I49"/>
    <mergeCell ref="G50:I50"/>
    <mergeCell ref="G51:I51"/>
    <mergeCell ref="G43:I43"/>
    <mergeCell ref="G44:I44"/>
    <mergeCell ref="G9:I9"/>
    <mergeCell ref="G24:I24"/>
    <mergeCell ref="G34:I34"/>
    <mergeCell ref="G35:I35"/>
    <mergeCell ref="G37:I37"/>
    <mergeCell ref="G39:I39"/>
    <mergeCell ref="G21:I21"/>
    <mergeCell ref="G8:I8"/>
    <mergeCell ref="G70:I70"/>
    <mergeCell ref="G74:I74"/>
    <mergeCell ref="G75:I75"/>
    <mergeCell ref="G80:I80"/>
    <mergeCell ref="G82:I82"/>
    <mergeCell ref="G64:I64"/>
    <mergeCell ref="G65:I65"/>
    <mergeCell ref="G71:I71"/>
    <mergeCell ref="G76:I76"/>
    <mergeCell ref="G77:I77"/>
    <mergeCell ref="G78:I78"/>
    <mergeCell ref="G79:I79"/>
    <mergeCell ref="G81:I81"/>
    <mergeCell ref="G111:I111"/>
    <mergeCell ref="G105:I105"/>
    <mergeCell ref="G107:I107"/>
    <mergeCell ref="G108:I108"/>
    <mergeCell ref="G100:I100"/>
    <mergeCell ref="G101:I101"/>
    <mergeCell ref="F99:I99"/>
    <mergeCell ref="G106:I106"/>
    <mergeCell ref="G109:I109"/>
    <mergeCell ref="G90:I90"/>
    <mergeCell ref="G96:I96"/>
    <mergeCell ref="G116:I116"/>
    <mergeCell ref="G117:I117"/>
    <mergeCell ref="G118:I118"/>
    <mergeCell ref="F114:I114"/>
    <mergeCell ref="G113:I113"/>
    <mergeCell ref="G115:I115"/>
    <mergeCell ref="G110:I110"/>
    <mergeCell ref="G94:I94"/>
    <mergeCell ref="G112:I112"/>
    <mergeCell ref="G97:I97"/>
    <mergeCell ref="G95:I95"/>
    <mergeCell ref="G91:I91"/>
    <mergeCell ref="G92:I92"/>
    <mergeCell ref="G93:I93"/>
    <mergeCell ref="G98:I98"/>
    <mergeCell ref="G104:I104"/>
    <mergeCell ref="G83:I83"/>
    <mergeCell ref="G85:I85"/>
    <mergeCell ref="G103:I103"/>
    <mergeCell ref="G87:I87"/>
    <mergeCell ref="G102:I102"/>
    <mergeCell ref="G84:I84"/>
    <mergeCell ref="G86:I86"/>
    <mergeCell ref="G88:I88"/>
    <mergeCell ref="G89:I89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user</cp:lastModifiedBy>
  <cp:lastPrinted>2024-04-18T20:45:32Z</cp:lastPrinted>
  <dcterms:created xsi:type="dcterms:W3CDTF">2024-02-14T15:26:55Z</dcterms:created>
  <dcterms:modified xsi:type="dcterms:W3CDTF">2024-06-16T18:30:25Z</dcterms:modified>
</cp:coreProperties>
</file>