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licek\Desktop\JAVNA OBJAVA - SIJEČANJ 2025\"/>
    </mc:Choice>
  </mc:AlternateContent>
  <xr:revisionPtr revIDLastSave="0" documentId="13_ncr:1_{2B3206B9-1403-4369-9001-3EEF612B3DD1}" xr6:coauthVersionLast="37" xr6:coauthVersionMax="3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Sheet1!$A$1:$J$3</definedName>
    <definedName name="__CDSPODNOZJE__">Sheet1!$A$113:$J$113</definedName>
    <definedName name="__QRadni__">Sheet1!$B$5:$J$5</definedName>
    <definedName name="_xlnm._FilterDatabase" localSheetId="0" hidden="1">Sheet1!$A$4:$J$4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110" i="1"/>
  <c r="E80" i="1"/>
  <c r="E58" i="1"/>
  <c r="E53" i="1"/>
  <c r="E109" i="1"/>
  <c r="E15" i="1"/>
  <c r="E32" i="1"/>
  <c r="E29" i="1"/>
  <c r="E16" i="1"/>
  <c r="E63" i="1"/>
  <c r="E17" i="1"/>
  <c r="E62" i="1"/>
  <c r="E79" i="1"/>
  <c r="E9" i="1" l="1"/>
  <c r="E6" i="1"/>
  <c r="E86" i="1"/>
  <c r="E83" i="1"/>
  <c r="E97" i="1"/>
  <c r="E95" i="1"/>
  <c r="E36" i="1" l="1"/>
  <c r="E72" i="1" s="1"/>
  <c r="E103" i="1" l="1"/>
  <c r="E111" i="1" l="1"/>
</calcChain>
</file>

<file path=xl/sharedStrings.xml><?xml version="1.0" encoding="utf-8"?>
<sst xmlns="http://schemas.openxmlformats.org/spreadsheetml/2006/main" count="921" uniqueCount="386">
  <si>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</si>
  <si>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</si>
  <si>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</si>
  <si>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</si>
  <si>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</si>
  <si>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</si>
  <si>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</si>
  <si>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</si>
  <si>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</si>
  <si>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</si>
  <si>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ADR test sistemi d.o.o.</t>
  </si>
  <si>
    <t>41324648652</t>
  </si>
  <si>
    <t>Ulica Milovana Kovačevića 3, ZAGREB</t>
  </si>
  <si>
    <t>EUR</t>
  </si>
  <si>
    <t>2025/1</t>
  </si>
  <si>
    <t>4227</t>
  </si>
  <si>
    <t>Uređaji, strojevi i oprema za ostale namjene</t>
  </si>
  <si>
    <t>MDPI</t>
  </si>
  <si>
    <t>St. Alban-Anlage 66, Basel</t>
  </si>
  <si>
    <t>3233</t>
  </si>
  <si>
    <t>Usluge promidžbe i informiranja</t>
  </si>
  <si>
    <t>NAKLADA MEDIJSKA ISTRAŽIVANJA</t>
  </si>
  <si>
    <t>02894070546</t>
  </si>
  <si>
    <t>Vinogradska 130, ZAGREB</t>
  </si>
  <si>
    <t>CROATIA OSIGURANJE D.D.</t>
  </si>
  <si>
    <t>26187994862</t>
  </si>
  <si>
    <t>Miramarska 22, ZAGREB</t>
  </si>
  <si>
    <t>3292</t>
  </si>
  <si>
    <t>Premije osiguranja</t>
  </si>
  <si>
    <t>CENTAR ZA VOZILA HRVATSKE</t>
  </si>
  <si>
    <t>73294314024</t>
  </si>
  <si>
    <t>Ilica 15/1, ZAGREB</t>
  </si>
  <si>
    <t>3232</t>
  </si>
  <si>
    <t>Usluge tekućeg i investicijskog održavanja</t>
  </si>
  <si>
    <t>PEVEX D.D.</t>
  </si>
  <si>
    <t>73660371074</t>
  </si>
  <si>
    <t>Savska cesta 84, SESVETE</t>
  </si>
  <si>
    <t>3225</t>
  </si>
  <si>
    <t>Sitni inventar i autogume</t>
  </si>
  <si>
    <t>Sve Za Pivo d.o.o. za trgovinu i proizvodnju piva</t>
  </si>
  <si>
    <t>92632053607</t>
  </si>
  <si>
    <t>Ulica Matije Vlačića Ilirika 21, SLAVONSKI BROD</t>
  </si>
  <si>
    <t>3221</t>
  </si>
  <si>
    <t>Uredski materijal i ostali materijalni rashodi</t>
  </si>
  <si>
    <t>Plaće za redovan rad</t>
  </si>
  <si>
    <t>Doprinosi za obvezno zdravstveno osiguranje</t>
  </si>
  <si>
    <t>Naknade za prijevoz, za rad na terenu i odvojeni život</t>
  </si>
  <si>
    <t>3295</t>
  </si>
  <si>
    <t>Pristojbe i naknade</t>
  </si>
  <si>
    <t>ČISTOćA D.O.O.</t>
  </si>
  <si>
    <t>02371889218</t>
  </si>
  <si>
    <t>O.Price 13, VARAŽDIN</t>
  </si>
  <si>
    <t>3234</t>
  </si>
  <si>
    <t>Komunalne usluge</t>
  </si>
  <si>
    <t>INA D.D.</t>
  </si>
  <si>
    <t>27759560625</t>
  </si>
  <si>
    <t>Avenija V. Holjevca10, ZAGREB</t>
  </si>
  <si>
    <t>3223</t>
  </si>
  <si>
    <t>Energija</t>
  </si>
  <si>
    <t>VARKOM VARAŽDIN</t>
  </si>
  <si>
    <t>39048902955</t>
  </si>
  <si>
    <t>Trg bana Jelačića 15, VARAŽDIN</t>
  </si>
  <si>
    <t>Gradsko komun. poduzeće KOMUNALAC d.o.o.</t>
  </si>
  <si>
    <t>41412434130</t>
  </si>
  <si>
    <t>Mosna 15, KOPRIVNICA</t>
  </si>
  <si>
    <t>Telemach Hrvatska d.o.o.</t>
  </si>
  <si>
    <t>70133616033</t>
  </si>
  <si>
    <t>Josipa Marohnića 1, ZAGREB</t>
  </si>
  <si>
    <t>3231</t>
  </si>
  <si>
    <t>Usluge telefona, interneta, pošte i prijevoza</t>
  </si>
  <si>
    <t>3211</t>
  </si>
  <si>
    <t>Službena putovanja</t>
  </si>
  <si>
    <t>HP-HRVATSKA POŠTA D.D.</t>
  </si>
  <si>
    <t>87311810356</t>
  </si>
  <si>
    <t>JURIŠIĆEVA 13, ZAGREB</t>
  </si>
  <si>
    <t>3431</t>
  </si>
  <si>
    <t>Bankarske usluge i usluge platnog prometa</t>
  </si>
  <si>
    <t>JAVNI BILJEŽNIK LANA MIHINJAČ</t>
  </si>
  <si>
    <t>THE SCIENCE AND INFORMATION (SAI) ORGANIZATION Ltd</t>
  </si>
  <si>
    <t>19 BOLLING ROAD, BRADFORD</t>
  </si>
  <si>
    <t>3213</t>
  </si>
  <si>
    <t>Stručno usavršavanje zaposlenika</t>
  </si>
  <si>
    <t>KOPRIVNIČKE VODE D.O.O.</t>
  </si>
  <si>
    <t>20998990299</t>
  </si>
  <si>
    <t>MOSNA 15a, KOPRIVNICA</t>
  </si>
  <si>
    <t>AUTOMOBIL LONČAR D.O.O.</t>
  </si>
  <si>
    <t>30081527443</t>
  </si>
  <si>
    <t>GOSPODARSKA 29c, VARAŽDIN</t>
  </si>
  <si>
    <t>STUDENTSKI CENTAR U VARAŽDINU</t>
  </si>
  <si>
    <t>64945507350</t>
  </si>
  <si>
    <t>Ulica kralja Petra Krešimira IV 42, VARAŽDIN</t>
  </si>
  <si>
    <t>3237</t>
  </si>
  <si>
    <t>Intelektualne i osobne usluge</t>
  </si>
  <si>
    <t>LINGUA d.o.o.</t>
  </si>
  <si>
    <t>75721684075</t>
  </si>
  <si>
    <t>I. Gundulića 5/III, OSIJEK</t>
  </si>
  <si>
    <t>FRAME j.d.o.o.</t>
  </si>
  <si>
    <t>80502704180</t>
  </si>
  <si>
    <t>Florijanski trg 15, KOPRIVNICA</t>
  </si>
  <si>
    <t>3239</t>
  </si>
  <si>
    <t>Ostale usluge</t>
  </si>
  <si>
    <t>VOĆARNA FERATI</t>
  </si>
  <si>
    <t>3299</t>
  </si>
  <si>
    <t>Ostali nespomenuti rashodi poslovanja</t>
  </si>
  <si>
    <t>GTK d.o.o.</t>
  </si>
  <si>
    <t>03893649150</t>
  </si>
  <si>
    <t>Franje Gažija 4, KOPRIVNICA</t>
  </si>
  <si>
    <t>3224</t>
  </si>
  <si>
    <t>Materijal i dijelovi za tekuće i investicijsko održavanje</t>
  </si>
  <si>
    <t>E-TOURS D.O.O.</t>
  </si>
  <si>
    <t>11578972258</t>
  </si>
  <si>
    <t>Garićgradska, ZAGREB</t>
  </si>
  <si>
    <t>GRAD VARAŽDIN</t>
  </si>
  <si>
    <t>13269011531</t>
  </si>
  <si>
    <t>Trg Kralja Tomislava 1, VARAžDIN</t>
  </si>
  <si>
    <t>ZAVOD ZA JAVNO ZDRAV. VARAŽDINSKE ŽUPANIJE</t>
  </si>
  <si>
    <t>20184981156</t>
  </si>
  <si>
    <t>Ivana Meštrovića 1/11, VARAŽDIN</t>
  </si>
  <si>
    <t>3236</t>
  </si>
  <si>
    <t>Zdravstvene i veterinarske usluge</t>
  </si>
  <si>
    <t>GRAND TOURS D.O.O.VARAŽDIN</t>
  </si>
  <si>
    <t>26940672643</t>
  </si>
  <si>
    <t>Kratka 2, VARAŽDIN</t>
  </si>
  <si>
    <t>KONTO D.O.O.</t>
  </si>
  <si>
    <t>59143170280</t>
  </si>
  <si>
    <t>Zrinska 48, POŽEGA</t>
  </si>
  <si>
    <t>3238</t>
  </si>
  <si>
    <t>Računalne usluge</t>
  </si>
  <si>
    <t>AMALIA UGOSTITELJSTVO doo - HOTEL AMALIA</t>
  </si>
  <si>
    <t>63359149962</t>
  </si>
  <si>
    <t>Trg Svetog Trojstva 26, LUDBREG</t>
  </si>
  <si>
    <t>FINANCIJSKA AGENCIJA</t>
  </si>
  <si>
    <t>85821130368</t>
  </si>
  <si>
    <t>Ulica grada Vukovara 70, ZAGREB</t>
  </si>
  <si>
    <t>VATROBRAN D.O.O.</t>
  </si>
  <si>
    <t>87890795742</t>
  </si>
  <si>
    <t>VLADIMIRA NAZORA 14, NOVI MAROF</t>
  </si>
  <si>
    <t>GASTROCOM d.o.o.</t>
  </si>
  <si>
    <t>97020558931</t>
  </si>
  <si>
    <t>S.S. Kranjčevića 12/I, VARAŽDIN</t>
  </si>
  <si>
    <t>3241</t>
  </si>
  <si>
    <t>Naknade troškova osobama izvan radnog odnosa</t>
  </si>
  <si>
    <t>LEXPERA d.o.o.</t>
  </si>
  <si>
    <t>79506290597</t>
  </si>
  <si>
    <t>Tuškanova 37, ZAGREB</t>
  </si>
  <si>
    <t>HRVATSKA POŠTANSKA BANKA D.D.</t>
  </si>
  <si>
    <t>87939104217</t>
  </si>
  <si>
    <t>JURIŠIĆEVA  ULICA 4, ZAGREB</t>
  </si>
  <si>
    <t>Association of Computing Machinery</t>
  </si>
  <si>
    <t>3294</t>
  </si>
  <si>
    <t>Članarine i norme</t>
  </si>
  <si>
    <t>IEEE, Advancing Technology for Humanity</t>
  </si>
  <si>
    <t>VUČNA SLUŽBA MARKOVIĆ, obrt za usluge</t>
  </si>
  <si>
    <t>KNEŽIĆ j.d.o.o.</t>
  </si>
  <si>
    <t>13561537793</t>
  </si>
  <si>
    <t>TRNOVEC BARTOLOVEČKI</t>
  </si>
  <si>
    <t>Filida - Putnička Agencija d.o.o.</t>
  </si>
  <si>
    <t>57524651551</t>
  </si>
  <si>
    <t>Dore Pfanove 7, ZAGREB</t>
  </si>
  <si>
    <t>MALTAR D.O.O.</t>
  </si>
  <si>
    <t>66734484850</t>
  </si>
  <si>
    <t>PREŠERNOVA 1, VARAŽDIN</t>
  </si>
  <si>
    <t>MULTIKATEDRA D.O.O. ZAGREB</t>
  </si>
  <si>
    <t>44343225864</t>
  </si>
  <si>
    <t>Hercegnovski put 41, ZAGREB</t>
  </si>
  <si>
    <t>MONT SISTEMI d.o.o.</t>
  </si>
  <si>
    <t>75912721969</t>
  </si>
  <si>
    <t>Ivana Đurkana 40, KOPRIVNICA</t>
  </si>
  <si>
    <t>EMILY SJAJ, obrt za čišćenje</t>
  </si>
  <si>
    <t>INTERNATIONAL INSTITUTE OF INFORMATICS AND CYBERNATICS</t>
  </si>
  <si>
    <t>13750 WEST COLONIAL DR, FLORIDA</t>
  </si>
  <si>
    <t>MCI SUISSE SA</t>
  </si>
  <si>
    <t>Rue du Pré-Bouvier 9, SATIGNY, GENEVA</t>
  </si>
  <si>
    <t>MIKOL D.O.O.</t>
  </si>
  <si>
    <t>31545507170</t>
  </si>
  <si>
    <t>STJEPANA BENCEA 10, ČAKOVEC</t>
  </si>
  <si>
    <t>TIA MOBITELI d.o.o.</t>
  </si>
  <si>
    <t>32044616609</t>
  </si>
  <si>
    <t>Donja Reka 39C, JASTREBARSKO</t>
  </si>
  <si>
    <t>4221</t>
  </si>
  <si>
    <t>Uredska oprema i namještaj</t>
  </si>
  <si>
    <t>ADRIALIFT d.o.o.</t>
  </si>
  <si>
    <t>36856415212</t>
  </si>
  <si>
    <t>Braće Baćić 36, RIJEKA</t>
  </si>
  <si>
    <t>MEDIA NOVINE d.o.o.</t>
  </si>
  <si>
    <t>37268927073</t>
  </si>
  <si>
    <t>KRALJA TOMISLAVA 2, ČAKOVEC</t>
  </si>
  <si>
    <t>ROG D.O.O.</t>
  </si>
  <si>
    <t>39483344029</t>
  </si>
  <si>
    <t>B. RADIĆA 147, VARAŽDIN</t>
  </si>
  <si>
    <t>MOTRON d.o.o. za trgovinu i usluge</t>
  </si>
  <si>
    <t>50851435142</t>
  </si>
  <si>
    <t>P. Miškine 56, KOPRIVNICA</t>
  </si>
  <si>
    <t>GRAD KOPRIVNICA</t>
  </si>
  <si>
    <t>62112914641</t>
  </si>
  <si>
    <t>Zrinski trg 1, KOPRIVNICA</t>
  </si>
  <si>
    <t>AUTOSTAKLO BINGO d.o.o.</t>
  </si>
  <si>
    <t>64291636756</t>
  </si>
  <si>
    <t>ČAKOVEČKA 124, PUŠĆINE, NEDELIŠĆE</t>
  </si>
  <si>
    <t>STEGA TISAK D.O.O.</t>
  </si>
  <si>
    <t>78043520516</t>
  </si>
  <si>
    <t>Heinzelova 60/1, ZAGREB</t>
  </si>
  <si>
    <t>4241</t>
  </si>
  <si>
    <t>Knjige</t>
  </si>
  <si>
    <t>RU- VE d.o.o.</t>
  </si>
  <si>
    <t>88470929840</t>
  </si>
  <si>
    <t>V. Nazora 10, SVETA NEDJELJA</t>
  </si>
  <si>
    <t>GRAD ĐURĐEVAC</t>
  </si>
  <si>
    <t>98691330244</t>
  </si>
  <si>
    <t>STJEPANA RADIĆA 1, ĐURĐEVAC</t>
  </si>
  <si>
    <t>JAVNA VATROGASNA POSTROJBA GRADA KOPRIVNICE</t>
  </si>
  <si>
    <t>16767340001</t>
  </si>
  <si>
    <t>Oružanska 1, KOPRIVNICA</t>
  </si>
  <si>
    <t>B.T.C. d..o.o.</t>
  </si>
  <si>
    <t>01260195608</t>
  </si>
  <si>
    <t>Ulica Gorčica 6, NEDELIŠĆE</t>
  </si>
  <si>
    <t>ZAŠTITA JUKIĆ d.o.o.</t>
  </si>
  <si>
    <t>93544633496</t>
  </si>
  <si>
    <t>Koprivnička 121, Kunovec Breg, KOPRIVNICA</t>
  </si>
  <si>
    <t>Sveučilište Sjever</t>
  </si>
  <si>
    <r>
      <t>Izvješće o isplatama - po Naputku (</t>
    </r>
    <r>
      <rPr>
        <b/>
        <i/>
        <sz val="16"/>
        <color rgb="FFFF0000"/>
        <rFont val="Arial"/>
        <family val="2"/>
        <charset val="238"/>
      </rPr>
      <t>SIJEČANJ 2025.</t>
    </r>
    <r>
      <rPr>
        <b/>
        <sz val="16"/>
        <color indexed="8"/>
        <rFont val="Arial"/>
        <family val="2"/>
      </rPr>
      <t>)</t>
    </r>
  </si>
  <si>
    <t>Godina: 2025. Datum dokumenta: od 01.01.2025 do 31.01.2025.</t>
  </si>
  <si>
    <t>*Naputak o okvirnom sadržaju 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</si>
  <si>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SVEUČILIŠTE SJEVER</t>
  </si>
  <si>
    <t>KATEGORIJA 1 - PRAVNE OSOBE - ukupno (EUR)</t>
  </si>
  <si>
    <t>KATEGORIJA 1 - FIZIČKE OSOBE - ukupno (EUR)</t>
  </si>
  <si>
    <t>Ostali rashodi za zaposlene (materijalna prava)</t>
  </si>
  <si>
    <t>Pristojbe i naknade (naknada za nezapošljavanje invalida)</t>
  </si>
  <si>
    <t>Naknade troškova osobama izvan radnog odnosa (mobilnosti - studenti, ostale dolazne mobilnosti)</t>
  </si>
  <si>
    <t>KATEGORIJA 2 - FIZIČKE OSOBE - ukupno (EUR)</t>
  </si>
  <si>
    <t>Službena putovanja (putni nalozi i mobilnosti - zaposlenici)</t>
  </si>
  <si>
    <t>GDPR</t>
  </si>
  <si>
    <t>Intelektualne i osobne usluge (32372 Ugovori o djelu - ukupan trošak)</t>
  </si>
  <si>
    <t>Naknade troškova osobama izvan radog odnosa (32411-32412 - ukupan trošak)</t>
  </si>
  <si>
    <t>HOST ALEN</t>
  </si>
  <si>
    <t>MATKOVIĆ STJEPAN</t>
  </si>
  <si>
    <t>ZADRO KREŠO</t>
  </si>
  <si>
    <t>BANEK ZORICA MIHAELA</t>
  </si>
  <si>
    <t>KOS DENIS</t>
  </si>
  <si>
    <t>HORVAT BOŽIDAR</t>
  </si>
  <si>
    <t>KLJAJIN MILAN</t>
  </si>
  <si>
    <t>SOVILJ SINIŠA</t>
  </si>
  <si>
    <t>SAVIĆ ZVONIMIR</t>
  </si>
  <si>
    <t>ZORKO ANJA</t>
  </si>
  <si>
    <t>ŠPOLJAR DARKO</t>
  </si>
  <si>
    <t>BRAJŠA-ŽGANEC ANDREJA</t>
  </si>
  <si>
    <t xml:space="preserve">HRUŠKA DOMAGOJ </t>
  </si>
  <si>
    <t>TUBIĆ DEJAN</t>
  </si>
  <si>
    <t>MACH ZRINKA</t>
  </si>
  <si>
    <t>PETKOVIĆ NIKOLA</t>
  </si>
  <si>
    <t>OPG KOLENKO</t>
  </si>
  <si>
    <t>3293</t>
  </si>
  <si>
    <t>Reprezentacija</t>
  </si>
  <si>
    <t>HEP-PLIN  d.o.o.</t>
  </si>
  <si>
    <t>41317489366</t>
  </si>
  <si>
    <t>Ulica cara Hadrijana 7, OSIJEK</t>
  </si>
  <si>
    <t>HEP - OPSKRBA d.o.o.</t>
  </si>
  <si>
    <t>63073332379</t>
  </si>
  <si>
    <t>Ulica grada Vukovara 37, ZAGREB</t>
  </si>
  <si>
    <t>IDEAL COMMERCE d.o.o.</t>
  </si>
  <si>
    <t>33338421760</t>
  </si>
  <si>
    <t>Zrinskih i Frankopana 16, VARAŽDIN</t>
  </si>
  <si>
    <t>OPG NADA MATOČEC</t>
  </si>
  <si>
    <t>VŽ2018 d.o.o. (THE FAMILY)</t>
  </si>
  <si>
    <t>78197242725</t>
  </si>
  <si>
    <t>Braće Radić 1, VARAŽDIN</t>
  </si>
  <si>
    <t>CROATA d.o.o.</t>
  </si>
  <si>
    <t>Ulica II industrijski odvojak 4, NOVA GRADIŠKA</t>
  </si>
  <si>
    <t>06350517967</t>
  </si>
  <si>
    <t>LUCAFFE j.d.o.o.</t>
  </si>
  <si>
    <t>43516177182</t>
  </si>
  <si>
    <t>ZAGREB, Josipa Seissela 68</t>
  </si>
  <si>
    <t>65673920115</t>
  </si>
  <si>
    <t>JALKOVEC, Varaždinska ulica - odvojak I 14</t>
  </si>
  <si>
    <t>MAGMA d.o.o.</t>
  </si>
  <si>
    <t>ROBIN TRGOVINA</t>
  </si>
  <si>
    <t>Ivana Lepušića 30, KRIŽEVCI</t>
  </si>
  <si>
    <t>50691424765</t>
  </si>
  <si>
    <t>ZELENI OBROK</t>
  </si>
  <si>
    <t>37324171729</t>
  </si>
  <si>
    <t>TOPLICE SVETI MARTIN dd</t>
  </si>
  <si>
    <t>Grkaveščak bb, SVETI MARTIN NA MURI</t>
  </si>
  <si>
    <t>1.</t>
  </si>
  <si>
    <t>2.</t>
  </si>
  <si>
    <t>6.</t>
  </si>
  <si>
    <t>3.</t>
  </si>
  <si>
    <t>7.</t>
  </si>
  <si>
    <t>9.</t>
  </si>
  <si>
    <t>4.</t>
  </si>
  <si>
    <t>5.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</si>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</sst>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8"/>
      <name val="Arial"/>
      <family val="2"/>
      <charset val="1"/>
    </font>
    <font>
      <b/>
      <sz val="16"/>
      <color indexed="8"/>
      <name val="Arial"/>
      <family val="2"/>
    </font>
    <font>
      <b/>
      <i/>
      <sz val="16"/>
      <color rgb="FFFF0000"/>
      <name val="Arial"/>
      <family val="2"/>
      <charset val="238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0" fontId="0" fillId="0" borderId="0" xfId="0" applyAlignment="1">
      <alignment horizontal="center"/>
    </xf>
    <xf numFmtId="49" fontId="0" fillId="4" borderId="0" xfId="0" applyNumberFormat="1" applyFill="1" applyAlignment="1">
      <alignment horizontal="left" vertical="center"/>
    </xf>
    <xf numFmtId="4" fontId="9" fillId="3" borderId="0" xfId="0" applyNumberFormat="1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15" fillId="0" borderId="0" xfId="0" applyFont="1"/>
    <xf numFmtId="4" fontId="15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right"/>
    </xf>
    <xf numFmtId="49" fontId="15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NumberFormat="1" applyFont="1" applyBorder="1" applyAlignment="1">
      <alignment horizontal="left" wrapText="1"/>
    </xf>
    <xf numFmtId="49" fontId="0" fillId="0" borderId="0" xfId="0" applyNumberFormat="1" applyFont="1" applyAlignment="1">
      <alignment horizontal="left" vertical="center"/>
    </xf>
    <xf numFmtId="0" fontId="15" fillId="0" borderId="0" xfId="0" applyFont="1" applyFill="1" applyAlignment="1">
      <alignment horizontal="center"/>
    </xf>
    <xf numFmtId="4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center" vertical="center"/>
    </xf>
    <xf numFmtId="4" fontId="15" fillId="0" borderId="0" xfId="0" applyNumberFormat="1" applyFont="1" applyFill="1" applyAlignment="1">
      <alignment horizontal="right" vertical="center"/>
    </xf>
    <xf numFmtId="0" fontId="0" fillId="0" borderId="0" xfId="0" applyFont="1"/>
    <xf numFmtId="164" fontId="15" fillId="0" borderId="0" xfId="0" applyNumberFormat="1" applyFont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4"/>
  <sheetViews>
    <sheetView tabSelected="1" zoomScale="90" zoomScaleNormal="90" workbookViewId="0">
      <pane ySplit="4" topLeftCell="A98" activePane="bottomLeft" state="frozen"/>
      <selection pane="bottomLeft" activeCell="B110" sqref="B110"/>
    </sheetView>
  </sheetViews>
  <sheetFormatPr defaultColWidth="9.140625" defaultRowHeight="15" x14ac:dyDescent="0.25"/>
  <cols>
    <col min="1" max="1" width="7.28515625" customWidth="1"/>
    <col min="2" max="2" width="46.140625" customWidth="1"/>
    <col min="3" max="3" width="15" style="6" customWidth="1"/>
    <col min="4" max="4" width="42.42578125" customWidth="1"/>
    <col min="5" max="5" width="14.28515625" customWidth="1"/>
    <col min="6" max="6" width="6.5703125" style="6" customWidth="1"/>
    <col min="7" max="7" width="8.28515625" style="6" customWidth="1"/>
    <col min="8" max="8" width="9.5703125" style="6" customWidth="1"/>
    <col min="9" max="9" width="55.7109375" customWidth="1"/>
    <col min="10" max="10" width="26.28515625" style="6" customWidth="1"/>
  </cols>
  <sheetData>
    <row r="1" spans="1:11" ht="23.25" x14ac:dyDescent="0.35">
      <c r="A1" s="27" t="s">
        <v>219</v>
      </c>
      <c r="B1" s="27"/>
      <c r="C1" s="27"/>
      <c r="D1" s="27"/>
      <c r="E1" s="27"/>
      <c r="F1" s="27"/>
      <c r="G1" s="27"/>
      <c r="J1" s="13"/>
      <c r="K1" s="3"/>
    </row>
    <row r="2" spans="1:11" ht="37.5" customHeight="1" x14ac:dyDescent="0.25">
      <c r="A2" s="28" t="s">
        <v>220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ht="19.5" customHeight="1" x14ac:dyDescent="0.25">
      <c r="A3" s="29" t="s">
        <v>221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9</v>
      </c>
      <c r="H4" s="1" t="s">
        <v>6</v>
      </c>
      <c r="I4" s="1" t="s">
        <v>7</v>
      </c>
      <c r="J4" s="1" t="s">
        <v>8</v>
      </c>
    </row>
    <row r="5" spans="1:11" s="23" customFormat="1" x14ac:dyDescent="0.25">
      <c r="A5" s="41" t="s">
        <v>282</v>
      </c>
      <c r="B5" s="20" t="s">
        <v>10</v>
      </c>
      <c r="C5" s="21" t="s">
        <v>11</v>
      </c>
      <c r="D5" s="20" t="s">
        <v>12</v>
      </c>
      <c r="E5" s="22">
        <v>14795.13</v>
      </c>
      <c r="F5" s="21" t="s">
        <v>13</v>
      </c>
      <c r="G5" s="21" t="s">
        <v>14</v>
      </c>
      <c r="H5" s="21" t="s">
        <v>15</v>
      </c>
      <c r="I5" s="20" t="s">
        <v>16</v>
      </c>
      <c r="J5" s="21" t="s">
        <v>223</v>
      </c>
    </row>
    <row r="6" spans="1:11" s="23" customFormat="1" x14ac:dyDescent="0.25">
      <c r="A6" s="41" t="s">
        <v>283</v>
      </c>
      <c r="B6" s="20" t="s">
        <v>17</v>
      </c>
      <c r="C6" s="21"/>
      <c r="D6" s="20" t="s">
        <v>18</v>
      </c>
      <c r="E6" s="22">
        <f>1786.73+308.77</f>
        <v>2095.5</v>
      </c>
      <c r="F6" s="21" t="s">
        <v>13</v>
      </c>
      <c r="G6" s="21" t="s">
        <v>14</v>
      </c>
      <c r="H6" s="21" t="s">
        <v>19</v>
      </c>
      <c r="I6" s="20" t="s">
        <v>20</v>
      </c>
      <c r="J6" s="21" t="s">
        <v>223</v>
      </c>
    </row>
    <row r="7" spans="1:11" s="23" customFormat="1" x14ac:dyDescent="0.25">
      <c r="A7" s="41" t="s">
        <v>285</v>
      </c>
      <c r="B7" s="20" t="s">
        <v>21</v>
      </c>
      <c r="C7" s="21" t="s">
        <v>22</v>
      </c>
      <c r="D7" s="20" t="s">
        <v>23</v>
      </c>
      <c r="E7" s="22">
        <v>750</v>
      </c>
      <c r="F7" s="21" t="s">
        <v>13</v>
      </c>
      <c r="G7" s="21" t="s">
        <v>14</v>
      </c>
      <c r="H7" s="21" t="s">
        <v>19</v>
      </c>
      <c r="I7" s="20" t="s">
        <v>20</v>
      </c>
      <c r="J7" s="21" t="s">
        <v>223</v>
      </c>
    </row>
    <row r="8" spans="1:11" s="23" customFormat="1" x14ac:dyDescent="0.25">
      <c r="A8" s="41" t="s">
        <v>288</v>
      </c>
      <c r="B8" s="20" t="s">
        <v>24</v>
      </c>
      <c r="C8" s="21" t="s">
        <v>25</v>
      </c>
      <c r="D8" s="20" t="s">
        <v>26</v>
      </c>
      <c r="E8" s="22">
        <v>877.55</v>
      </c>
      <c r="F8" s="21" t="s">
        <v>13</v>
      </c>
      <c r="G8" s="21" t="s">
        <v>14</v>
      </c>
      <c r="H8" s="21" t="s">
        <v>27</v>
      </c>
      <c r="I8" s="20" t="s">
        <v>28</v>
      </c>
      <c r="J8" s="21" t="s">
        <v>223</v>
      </c>
    </row>
    <row r="9" spans="1:11" s="23" customFormat="1" x14ac:dyDescent="0.25">
      <c r="A9" s="41" t="s">
        <v>289</v>
      </c>
      <c r="B9" s="20" t="s">
        <v>29</v>
      </c>
      <c r="C9" s="21" t="s">
        <v>30</v>
      </c>
      <c r="D9" s="20" t="s">
        <v>31</v>
      </c>
      <c r="E9" s="22">
        <f>50.63+172.12+77.92</f>
        <v>300.67</v>
      </c>
      <c r="F9" s="21" t="s">
        <v>13</v>
      </c>
      <c r="G9" s="21" t="s">
        <v>14</v>
      </c>
      <c r="H9" s="21" t="s">
        <v>32</v>
      </c>
      <c r="I9" s="20" t="s">
        <v>33</v>
      </c>
      <c r="J9" s="21" t="s">
        <v>223</v>
      </c>
    </row>
    <row r="10" spans="1:11" s="23" customFormat="1" x14ac:dyDescent="0.25">
      <c r="A10" s="41" t="s">
        <v>284</v>
      </c>
      <c r="B10" s="20" t="s">
        <v>34</v>
      </c>
      <c r="C10" s="21" t="s">
        <v>35</v>
      </c>
      <c r="D10" s="20" t="s">
        <v>36</v>
      </c>
      <c r="E10" s="22">
        <v>81.95</v>
      </c>
      <c r="F10" s="21" t="s">
        <v>13</v>
      </c>
      <c r="G10" s="21" t="s">
        <v>14</v>
      </c>
      <c r="H10" s="21" t="s">
        <v>37</v>
      </c>
      <c r="I10" s="20" t="s">
        <v>38</v>
      </c>
      <c r="J10" s="21" t="s">
        <v>223</v>
      </c>
    </row>
    <row r="11" spans="1:11" s="23" customFormat="1" x14ac:dyDescent="0.25">
      <c r="A11" s="41" t="s">
        <v>286</v>
      </c>
      <c r="B11" s="20" t="s">
        <v>39</v>
      </c>
      <c r="C11" s="21" t="s">
        <v>40</v>
      </c>
      <c r="D11" s="20" t="s">
        <v>41</v>
      </c>
      <c r="E11" s="22">
        <v>1117.06</v>
      </c>
      <c r="F11" s="21" t="s">
        <v>13</v>
      </c>
      <c r="G11" s="21" t="s">
        <v>14</v>
      </c>
      <c r="H11" s="21" t="s">
        <v>42</v>
      </c>
      <c r="I11" s="20" t="s">
        <v>43</v>
      </c>
      <c r="J11" s="21" t="s">
        <v>223</v>
      </c>
    </row>
    <row r="12" spans="1:11" s="23" customFormat="1" x14ac:dyDescent="0.25">
      <c r="A12" s="41" t="s">
        <v>290</v>
      </c>
      <c r="B12" s="20" t="s">
        <v>49</v>
      </c>
      <c r="C12" s="21" t="s">
        <v>50</v>
      </c>
      <c r="D12" s="20" t="s">
        <v>51</v>
      </c>
      <c r="E12" s="22">
        <v>512.87</v>
      </c>
      <c r="F12" s="21" t="s">
        <v>13</v>
      </c>
      <c r="G12" s="21" t="s">
        <v>14</v>
      </c>
      <c r="H12" s="21" t="s">
        <v>52</v>
      </c>
      <c r="I12" s="20" t="s">
        <v>53</v>
      </c>
      <c r="J12" s="21" t="s">
        <v>223</v>
      </c>
    </row>
    <row r="13" spans="1:11" s="23" customFormat="1" x14ac:dyDescent="0.25">
      <c r="A13" s="41" t="s">
        <v>287</v>
      </c>
      <c r="B13" s="20" t="s">
        <v>54</v>
      </c>
      <c r="C13" s="21" t="s">
        <v>55</v>
      </c>
      <c r="D13" s="20" t="s">
        <v>56</v>
      </c>
      <c r="E13" s="22">
        <v>713.08</v>
      </c>
      <c r="F13" s="21" t="s">
        <v>13</v>
      </c>
      <c r="G13" s="21" t="s">
        <v>14</v>
      </c>
      <c r="H13" s="21" t="s">
        <v>57</v>
      </c>
      <c r="I13" s="20" t="s">
        <v>58</v>
      </c>
      <c r="J13" s="21" t="s">
        <v>223</v>
      </c>
    </row>
    <row r="14" spans="1:11" s="23" customFormat="1" x14ac:dyDescent="0.25">
      <c r="A14" s="41" t="s">
        <v>291</v>
      </c>
      <c r="B14" s="20" t="s">
        <v>59</v>
      </c>
      <c r="C14" s="21" t="s">
        <v>60</v>
      </c>
      <c r="D14" s="20" t="s">
        <v>61</v>
      </c>
      <c r="E14" s="22">
        <v>419.66</v>
      </c>
      <c r="F14" s="21" t="s">
        <v>13</v>
      </c>
      <c r="G14" s="21" t="s">
        <v>14</v>
      </c>
      <c r="H14" s="21" t="s">
        <v>52</v>
      </c>
      <c r="I14" s="20" t="s">
        <v>53</v>
      </c>
      <c r="J14" s="21" t="s">
        <v>223</v>
      </c>
    </row>
    <row r="15" spans="1:11" s="23" customFormat="1" x14ac:dyDescent="0.25">
      <c r="A15" s="41" t="s">
        <v>292</v>
      </c>
      <c r="B15" s="20" t="s">
        <v>62</v>
      </c>
      <c r="C15" s="21" t="s">
        <v>63</v>
      </c>
      <c r="D15" s="20" t="s">
        <v>64</v>
      </c>
      <c r="E15" s="22">
        <f>137.4+444.43+873.71+141.95</f>
        <v>1597.49</v>
      </c>
      <c r="F15" s="21" t="s">
        <v>13</v>
      </c>
      <c r="G15" s="21" t="s">
        <v>14</v>
      </c>
      <c r="H15" s="21" t="s">
        <v>52</v>
      </c>
      <c r="I15" s="20" t="s">
        <v>53</v>
      </c>
      <c r="J15" s="21" t="s">
        <v>223</v>
      </c>
    </row>
    <row r="16" spans="1:11" s="23" customFormat="1" x14ac:dyDescent="0.25">
      <c r="A16" s="41" t="s">
        <v>293</v>
      </c>
      <c r="B16" s="20" t="s">
        <v>65</v>
      </c>
      <c r="C16" s="21" t="s">
        <v>66</v>
      </c>
      <c r="D16" s="20" t="s">
        <v>67</v>
      </c>
      <c r="E16" s="22">
        <f>185.17+1799.87</f>
        <v>1985.04</v>
      </c>
      <c r="F16" s="21" t="s">
        <v>13</v>
      </c>
      <c r="G16" s="21" t="s">
        <v>14</v>
      </c>
      <c r="H16" s="21" t="s">
        <v>68</v>
      </c>
      <c r="I16" s="20" t="s">
        <v>69</v>
      </c>
      <c r="J16" s="21" t="s">
        <v>223</v>
      </c>
    </row>
    <row r="17" spans="1:10" s="23" customFormat="1" x14ac:dyDescent="0.25">
      <c r="A17" s="41" t="s">
        <v>294</v>
      </c>
      <c r="B17" s="20" t="s">
        <v>72</v>
      </c>
      <c r="C17" s="21" t="s">
        <v>73</v>
      </c>
      <c r="D17" s="20" t="s">
        <v>74</v>
      </c>
      <c r="E17" s="22">
        <f>397.94+0.8+15.55</f>
        <v>414.29</v>
      </c>
      <c r="F17" s="21" t="s">
        <v>13</v>
      </c>
      <c r="G17" s="21" t="s">
        <v>14</v>
      </c>
      <c r="H17" s="21" t="s">
        <v>68</v>
      </c>
      <c r="I17" s="20" t="s">
        <v>69</v>
      </c>
      <c r="J17" s="21" t="s">
        <v>223</v>
      </c>
    </row>
    <row r="18" spans="1:10" s="23" customFormat="1" x14ac:dyDescent="0.25">
      <c r="A18" s="41" t="s">
        <v>295</v>
      </c>
      <c r="B18" s="20" t="s">
        <v>78</v>
      </c>
      <c r="C18" s="21"/>
      <c r="D18" s="20" t="s">
        <v>79</v>
      </c>
      <c r="E18" s="22">
        <v>150.69999999999999</v>
      </c>
      <c r="F18" s="21" t="s">
        <v>13</v>
      </c>
      <c r="G18" s="21" t="s">
        <v>14</v>
      </c>
      <c r="H18" s="21" t="s">
        <v>80</v>
      </c>
      <c r="I18" s="20" t="s">
        <v>81</v>
      </c>
      <c r="J18" s="21" t="s">
        <v>223</v>
      </c>
    </row>
    <row r="19" spans="1:10" s="23" customFormat="1" x14ac:dyDescent="0.25">
      <c r="A19" s="41" t="s">
        <v>296</v>
      </c>
      <c r="B19" s="20" t="s">
        <v>82</v>
      </c>
      <c r="C19" s="21" t="s">
        <v>83</v>
      </c>
      <c r="D19" s="20" t="s">
        <v>84</v>
      </c>
      <c r="E19" s="22">
        <v>144.5</v>
      </c>
      <c r="F19" s="21" t="s">
        <v>13</v>
      </c>
      <c r="G19" s="21" t="s">
        <v>14</v>
      </c>
      <c r="H19" s="21" t="s">
        <v>52</v>
      </c>
      <c r="I19" s="20" t="s">
        <v>53</v>
      </c>
      <c r="J19" s="21" t="s">
        <v>223</v>
      </c>
    </row>
    <row r="20" spans="1:10" s="23" customFormat="1" x14ac:dyDescent="0.25">
      <c r="A20" s="41" t="s">
        <v>297</v>
      </c>
      <c r="B20" s="20" t="s">
        <v>85</v>
      </c>
      <c r="C20" s="21" t="s">
        <v>86</v>
      </c>
      <c r="D20" s="20" t="s">
        <v>87</v>
      </c>
      <c r="E20" s="22">
        <v>146.72999999999999</v>
      </c>
      <c r="F20" s="21" t="s">
        <v>13</v>
      </c>
      <c r="G20" s="21" t="s">
        <v>14</v>
      </c>
      <c r="H20" s="21" t="s">
        <v>32</v>
      </c>
      <c r="I20" s="20" t="s">
        <v>33</v>
      </c>
      <c r="J20" s="21" t="s">
        <v>223</v>
      </c>
    </row>
    <row r="21" spans="1:10" s="23" customFormat="1" x14ac:dyDescent="0.25">
      <c r="A21" s="41" t="s">
        <v>298</v>
      </c>
      <c r="B21" s="20" t="s">
        <v>88</v>
      </c>
      <c r="C21" s="21" t="s">
        <v>89</v>
      </c>
      <c r="D21" s="20" t="s">
        <v>90</v>
      </c>
      <c r="E21" s="22">
        <v>509.76</v>
      </c>
      <c r="F21" s="21" t="s">
        <v>13</v>
      </c>
      <c r="G21" s="21" t="s">
        <v>14</v>
      </c>
      <c r="H21" s="21" t="s">
        <v>91</v>
      </c>
      <c r="I21" s="20" t="s">
        <v>92</v>
      </c>
      <c r="J21" s="21" t="s">
        <v>223</v>
      </c>
    </row>
    <row r="22" spans="1:10" s="23" customFormat="1" x14ac:dyDescent="0.25">
      <c r="A22" s="41" t="s">
        <v>299</v>
      </c>
      <c r="B22" s="20" t="s">
        <v>93</v>
      </c>
      <c r="C22" s="21" t="s">
        <v>94</v>
      </c>
      <c r="D22" s="20" t="s">
        <v>95</v>
      </c>
      <c r="E22" s="22">
        <v>287.5</v>
      </c>
      <c r="F22" s="21" t="s">
        <v>13</v>
      </c>
      <c r="G22" s="21" t="s">
        <v>14</v>
      </c>
      <c r="H22" s="21" t="s">
        <v>91</v>
      </c>
      <c r="I22" s="20" t="s">
        <v>92</v>
      </c>
      <c r="J22" s="21" t="s">
        <v>223</v>
      </c>
    </row>
    <row r="23" spans="1:10" s="23" customFormat="1" x14ac:dyDescent="0.25">
      <c r="A23" s="41" t="s">
        <v>300</v>
      </c>
      <c r="B23" s="20" t="s">
        <v>96</v>
      </c>
      <c r="C23" s="21" t="s">
        <v>97</v>
      </c>
      <c r="D23" s="20" t="s">
        <v>98</v>
      </c>
      <c r="E23" s="22">
        <v>2635.09</v>
      </c>
      <c r="F23" s="21" t="s">
        <v>13</v>
      </c>
      <c r="G23" s="21" t="s">
        <v>14</v>
      </c>
      <c r="H23" s="21" t="s">
        <v>99</v>
      </c>
      <c r="I23" s="20" t="s">
        <v>100</v>
      </c>
      <c r="J23" s="21" t="s">
        <v>223</v>
      </c>
    </row>
    <row r="24" spans="1:10" s="23" customFormat="1" x14ac:dyDescent="0.25">
      <c r="A24" s="41" t="s">
        <v>301</v>
      </c>
      <c r="B24" s="20" t="s">
        <v>104</v>
      </c>
      <c r="C24" s="21" t="s">
        <v>105</v>
      </c>
      <c r="D24" s="20" t="s">
        <v>106</v>
      </c>
      <c r="E24" s="22">
        <v>71.48</v>
      </c>
      <c r="F24" s="21" t="s">
        <v>13</v>
      </c>
      <c r="G24" s="21" t="s">
        <v>14</v>
      </c>
      <c r="H24" s="21" t="s">
        <v>107</v>
      </c>
      <c r="I24" s="20" t="s">
        <v>108</v>
      </c>
      <c r="J24" s="21" t="s">
        <v>223</v>
      </c>
    </row>
    <row r="25" spans="1:10" s="23" customFormat="1" x14ac:dyDescent="0.25">
      <c r="A25" s="41" t="s">
        <v>302</v>
      </c>
      <c r="B25" s="20" t="s">
        <v>109</v>
      </c>
      <c r="C25" s="21" t="s">
        <v>110</v>
      </c>
      <c r="D25" s="20" t="s">
        <v>111</v>
      </c>
      <c r="E25" s="22">
        <v>2352.52</v>
      </c>
      <c r="F25" s="21" t="s">
        <v>13</v>
      </c>
      <c r="G25" s="21" t="s">
        <v>14</v>
      </c>
      <c r="H25" s="21" t="s">
        <v>70</v>
      </c>
      <c r="I25" s="20" t="s">
        <v>71</v>
      </c>
      <c r="J25" s="21" t="s">
        <v>223</v>
      </c>
    </row>
    <row r="26" spans="1:10" s="23" customFormat="1" x14ac:dyDescent="0.25">
      <c r="A26" s="41" t="s">
        <v>303</v>
      </c>
      <c r="B26" s="20" t="s">
        <v>112</v>
      </c>
      <c r="C26" s="21" t="s">
        <v>113</v>
      </c>
      <c r="D26" s="20" t="s">
        <v>114</v>
      </c>
      <c r="E26" s="22">
        <v>1653</v>
      </c>
      <c r="F26" s="21" t="s">
        <v>13</v>
      </c>
      <c r="G26" s="21" t="s">
        <v>14</v>
      </c>
      <c r="H26" s="21" t="s">
        <v>47</v>
      </c>
      <c r="I26" s="20" t="s">
        <v>48</v>
      </c>
      <c r="J26" s="21" t="s">
        <v>223</v>
      </c>
    </row>
    <row r="27" spans="1:10" s="23" customFormat="1" x14ac:dyDescent="0.25">
      <c r="A27" s="41" t="s">
        <v>304</v>
      </c>
      <c r="B27" s="20" t="s">
        <v>115</v>
      </c>
      <c r="C27" s="21" t="s">
        <v>116</v>
      </c>
      <c r="D27" s="20" t="s">
        <v>117</v>
      </c>
      <c r="E27" s="22">
        <v>1513.28</v>
      </c>
      <c r="F27" s="21" t="s">
        <v>13</v>
      </c>
      <c r="G27" s="21" t="s">
        <v>14</v>
      </c>
      <c r="H27" s="21" t="s">
        <v>118</v>
      </c>
      <c r="I27" s="20" t="s">
        <v>119</v>
      </c>
      <c r="J27" s="21" t="s">
        <v>223</v>
      </c>
    </row>
    <row r="28" spans="1:10" s="23" customFormat="1" x14ac:dyDescent="0.25">
      <c r="A28" s="41" t="s">
        <v>305</v>
      </c>
      <c r="B28" s="20" t="s">
        <v>120</v>
      </c>
      <c r="C28" s="21" t="s">
        <v>121</v>
      </c>
      <c r="D28" s="20" t="s">
        <v>122</v>
      </c>
      <c r="E28" s="22">
        <v>800</v>
      </c>
      <c r="F28" s="21" t="s">
        <v>13</v>
      </c>
      <c r="G28" s="21" t="s">
        <v>14</v>
      </c>
      <c r="H28" s="21" t="s">
        <v>68</v>
      </c>
      <c r="I28" s="20" t="s">
        <v>69</v>
      </c>
      <c r="J28" s="21" t="s">
        <v>223</v>
      </c>
    </row>
    <row r="29" spans="1:10" s="23" customFormat="1" x14ac:dyDescent="0.25">
      <c r="A29" s="41" t="s">
        <v>306</v>
      </c>
      <c r="B29" s="20" t="s">
        <v>85</v>
      </c>
      <c r="C29" s="21" t="s">
        <v>86</v>
      </c>
      <c r="D29" s="20" t="s">
        <v>87</v>
      </c>
      <c r="E29" s="22">
        <f>70+76.73+216.42</f>
        <v>363.15</v>
      </c>
      <c r="F29" s="21" t="s">
        <v>13</v>
      </c>
      <c r="G29" s="21" t="s">
        <v>14</v>
      </c>
      <c r="H29" s="21" t="s">
        <v>107</v>
      </c>
      <c r="I29" s="20" t="s">
        <v>108</v>
      </c>
      <c r="J29" s="21" t="s">
        <v>223</v>
      </c>
    </row>
    <row r="30" spans="1:10" s="23" customFormat="1" x14ac:dyDescent="0.25">
      <c r="A30" s="41" t="s">
        <v>307</v>
      </c>
      <c r="B30" s="20" t="s">
        <v>123</v>
      </c>
      <c r="C30" s="21" t="s">
        <v>124</v>
      </c>
      <c r="D30" s="20" t="s">
        <v>125</v>
      </c>
      <c r="E30" s="22">
        <v>937.5</v>
      </c>
      <c r="F30" s="21" t="s">
        <v>13</v>
      </c>
      <c r="G30" s="21" t="s">
        <v>14</v>
      </c>
      <c r="H30" s="21" t="s">
        <v>126</v>
      </c>
      <c r="I30" s="20" t="s">
        <v>127</v>
      </c>
      <c r="J30" s="21" t="s">
        <v>223</v>
      </c>
    </row>
    <row r="31" spans="1:10" s="23" customFormat="1" x14ac:dyDescent="0.25">
      <c r="A31" s="41" t="s">
        <v>308</v>
      </c>
      <c r="B31" s="20" t="s">
        <v>128</v>
      </c>
      <c r="C31" s="21" t="s">
        <v>129</v>
      </c>
      <c r="D31" s="20" t="s">
        <v>130</v>
      </c>
      <c r="E31" s="22">
        <v>127.4</v>
      </c>
      <c r="F31" s="21" t="s">
        <v>13</v>
      </c>
      <c r="G31" s="21" t="s">
        <v>14</v>
      </c>
      <c r="H31" s="21" t="s">
        <v>70</v>
      </c>
      <c r="I31" s="20" t="s">
        <v>71</v>
      </c>
      <c r="J31" s="21" t="s">
        <v>223</v>
      </c>
    </row>
    <row r="32" spans="1:10" s="23" customFormat="1" x14ac:dyDescent="0.25">
      <c r="A32" s="41" t="s">
        <v>309</v>
      </c>
      <c r="B32" s="20" t="s">
        <v>131</v>
      </c>
      <c r="C32" s="21" t="s">
        <v>132</v>
      </c>
      <c r="D32" s="20" t="s">
        <v>133</v>
      </c>
      <c r="E32" s="22">
        <f>7.91+29.88</f>
        <v>37.79</v>
      </c>
      <c r="F32" s="21" t="s">
        <v>13</v>
      </c>
      <c r="G32" s="21" t="s">
        <v>14</v>
      </c>
      <c r="H32" s="21" t="s">
        <v>102</v>
      </c>
      <c r="I32" s="20" t="s">
        <v>103</v>
      </c>
      <c r="J32" s="21" t="s">
        <v>223</v>
      </c>
    </row>
    <row r="33" spans="1:10" s="23" customFormat="1" x14ac:dyDescent="0.25">
      <c r="A33" s="41" t="s">
        <v>310</v>
      </c>
      <c r="B33" s="20" t="s">
        <v>134</v>
      </c>
      <c r="C33" s="21" t="s">
        <v>135</v>
      </c>
      <c r="D33" s="20" t="s">
        <v>136</v>
      </c>
      <c r="E33" s="22">
        <v>137.5</v>
      </c>
      <c r="F33" s="21" t="s">
        <v>13</v>
      </c>
      <c r="G33" s="21" t="s">
        <v>14</v>
      </c>
      <c r="H33" s="21" t="s">
        <v>107</v>
      </c>
      <c r="I33" s="20" t="s">
        <v>108</v>
      </c>
      <c r="J33" s="21" t="s">
        <v>223</v>
      </c>
    </row>
    <row r="34" spans="1:10" s="23" customFormat="1" x14ac:dyDescent="0.25">
      <c r="A34" s="41" t="s">
        <v>311</v>
      </c>
      <c r="B34" s="20" t="s">
        <v>137</v>
      </c>
      <c r="C34" s="21" t="s">
        <v>138</v>
      </c>
      <c r="D34" s="20" t="s">
        <v>139</v>
      </c>
      <c r="E34" s="22">
        <v>91.11</v>
      </c>
      <c r="F34" s="21" t="s">
        <v>13</v>
      </c>
      <c r="G34" s="21" t="s">
        <v>14</v>
      </c>
      <c r="H34" s="21" t="s">
        <v>140</v>
      </c>
      <c r="I34" s="20" t="s">
        <v>141</v>
      </c>
      <c r="J34" s="21" t="s">
        <v>223</v>
      </c>
    </row>
    <row r="35" spans="1:10" s="23" customFormat="1" x14ac:dyDescent="0.25">
      <c r="A35" s="41" t="s">
        <v>312</v>
      </c>
      <c r="B35" s="20" t="s">
        <v>142</v>
      </c>
      <c r="C35" s="21" t="s">
        <v>143</v>
      </c>
      <c r="D35" s="20" t="s">
        <v>144</v>
      </c>
      <c r="E35" s="22">
        <v>138.11000000000001</v>
      </c>
      <c r="F35" s="21" t="s">
        <v>13</v>
      </c>
      <c r="G35" s="21" t="s">
        <v>14</v>
      </c>
      <c r="H35" s="21" t="s">
        <v>42</v>
      </c>
      <c r="I35" s="20" t="s">
        <v>43</v>
      </c>
      <c r="J35" s="21" t="s">
        <v>223</v>
      </c>
    </row>
    <row r="36" spans="1:10" s="23" customFormat="1" x14ac:dyDescent="0.25">
      <c r="A36" s="41" t="s">
        <v>313</v>
      </c>
      <c r="B36" s="20" t="s">
        <v>145</v>
      </c>
      <c r="C36" s="21" t="s">
        <v>146</v>
      </c>
      <c r="D36" s="20" t="s">
        <v>147</v>
      </c>
      <c r="E36" s="22">
        <f>444.63+538.02</f>
        <v>982.65</v>
      </c>
      <c r="F36" s="21" t="s">
        <v>13</v>
      </c>
      <c r="G36" s="21" t="s">
        <v>14</v>
      </c>
      <c r="H36" s="21" t="s">
        <v>75</v>
      </c>
      <c r="I36" s="20" t="s">
        <v>76</v>
      </c>
      <c r="J36" s="21" t="s">
        <v>223</v>
      </c>
    </row>
    <row r="37" spans="1:10" s="23" customFormat="1" x14ac:dyDescent="0.25">
      <c r="A37" s="41" t="s">
        <v>314</v>
      </c>
      <c r="B37" s="20" t="s">
        <v>153</v>
      </c>
      <c r="C37" s="21" t="s">
        <v>154</v>
      </c>
      <c r="D37" s="20" t="s">
        <v>155</v>
      </c>
      <c r="E37" s="22">
        <v>64.150000000000006</v>
      </c>
      <c r="F37" s="21" t="s">
        <v>13</v>
      </c>
      <c r="G37" s="21" t="s">
        <v>14</v>
      </c>
      <c r="H37" s="21" t="s">
        <v>102</v>
      </c>
      <c r="I37" s="20" t="s">
        <v>103</v>
      </c>
      <c r="J37" s="21" t="s">
        <v>223</v>
      </c>
    </row>
    <row r="38" spans="1:10" s="23" customFormat="1" x14ac:dyDescent="0.25">
      <c r="A38" s="41" t="s">
        <v>315</v>
      </c>
      <c r="B38" s="20" t="s">
        <v>156</v>
      </c>
      <c r="C38" s="21" t="s">
        <v>157</v>
      </c>
      <c r="D38" s="20" t="s">
        <v>158</v>
      </c>
      <c r="E38" s="22">
        <v>540</v>
      </c>
      <c r="F38" s="21" t="s">
        <v>13</v>
      </c>
      <c r="G38" s="21" t="s">
        <v>14</v>
      </c>
      <c r="H38" s="21" t="s">
        <v>70</v>
      </c>
      <c r="I38" s="20" t="s">
        <v>71</v>
      </c>
      <c r="J38" s="21" t="s">
        <v>223</v>
      </c>
    </row>
    <row r="39" spans="1:10" s="23" customFormat="1" x14ac:dyDescent="0.25">
      <c r="A39" s="41" t="s">
        <v>316</v>
      </c>
      <c r="B39" s="20" t="s">
        <v>156</v>
      </c>
      <c r="C39" s="21" t="s">
        <v>157</v>
      </c>
      <c r="D39" s="20" t="s">
        <v>158</v>
      </c>
      <c r="E39" s="22">
        <v>400</v>
      </c>
      <c r="F39" s="21" t="s">
        <v>13</v>
      </c>
      <c r="G39" s="21" t="s">
        <v>14</v>
      </c>
      <c r="H39" s="21" t="s">
        <v>80</v>
      </c>
      <c r="I39" s="20" t="s">
        <v>81</v>
      </c>
      <c r="J39" s="21" t="s">
        <v>223</v>
      </c>
    </row>
    <row r="40" spans="1:10" s="23" customFormat="1" x14ac:dyDescent="0.25">
      <c r="A40" s="41" t="s">
        <v>317</v>
      </c>
      <c r="B40" s="20" t="s">
        <v>159</v>
      </c>
      <c r="C40" s="21" t="s">
        <v>160</v>
      </c>
      <c r="D40" s="20" t="s">
        <v>161</v>
      </c>
      <c r="E40" s="22">
        <v>235.99</v>
      </c>
      <c r="F40" s="21" t="s">
        <v>13</v>
      </c>
      <c r="G40" s="21" t="s">
        <v>14</v>
      </c>
      <c r="H40" s="21" t="s">
        <v>140</v>
      </c>
      <c r="I40" s="20" t="s">
        <v>141</v>
      </c>
      <c r="J40" s="21" t="s">
        <v>223</v>
      </c>
    </row>
    <row r="41" spans="1:10" s="23" customFormat="1" x14ac:dyDescent="0.25">
      <c r="A41" s="41" t="s">
        <v>318</v>
      </c>
      <c r="B41" s="20" t="s">
        <v>162</v>
      </c>
      <c r="C41" s="21" t="s">
        <v>163</v>
      </c>
      <c r="D41" s="20" t="s">
        <v>164</v>
      </c>
      <c r="E41" s="22">
        <v>262.5</v>
      </c>
      <c r="F41" s="21" t="s">
        <v>13</v>
      </c>
      <c r="G41" s="21" t="s">
        <v>14</v>
      </c>
      <c r="H41" s="21" t="s">
        <v>91</v>
      </c>
      <c r="I41" s="20" t="s">
        <v>92</v>
      </c>
      <c r="J41" s="21" t="s">
        <v>223</v>
      </c>
    </row>
    <row r="42" spans="1:10" s="23" customFormat="1" x14ac:dyDescent="0.25">
      <c r="A42" s="41" t="s">
        <v>319</v>
      </c>
      <c r="B42" s="20" t="s">
        <v>165</v>
      </c>
      <c r="C42" s="21" t="s">
        <v>166</v>
      </c>
      <c r="D42" s="20" t="s">
        <v>167</v>
      </c>
      <c r="E42" s="22">
        <v>5089.7700000000004</v>
      </c>
      <c r="F42" s="21" t="s">
        <v>13</v>
      </c>
      <c r="G42" s="21" t="s">
        <v>14</v>
      </c>
      <c r="H42" s="21" t="s">
        <v>32</v>
      </c>
      <c r="I42" s="20" t="s">
        <v>33</v>
      </c>
      <c r="J42" s="21" t="s">
        <v>223</v>
      </c>
    </row>
    <row r="43" spans="1:10" s="23" customFormat="1" x14ac:dyDescent="0.25">
      <c r="A43" s="41" t="s">
        <v>320</v>
      </c>
      <c r="B43" s="20" t="s">
        <v>169</v>
      </c>
      <c r="C43" s="21"/>
      <c r="D43" s="20" t="s">
        <v>170</v>
      </c>
      <c r="E43" s="22">
        <v>663.21</v>
      </c>
      <c r="F43" s="21" t="s">
        <v>13</v>
      </c>
      <c r="G43" s="21" t="s">
        <v>14</v>
      </c>
      <c r="H43" s="21" t="s">
        <v>80</v>
      </c>
      <c r="I43" s="20" t="s">
        <v>81</v>
      </c>
      <c r="J43" s="21" t="s">
        <v>223</v>
      </c>
    </row>
    <row r="44" spans="1:10" s="23" customFormat="1" x14ac:dyDescent="0.25">
      <c r="A44" s="41" t="s">
        <v>321</v>
      </c>
      <c r="B44" s="20" t="s">
        <v>171</v>
      </c>
      <c r="C44" s="21"/>
      <c r="D44" s="20" t="s">
        <v>172</v>
      </c>
      <c r="E44" s="22">
        <v>726</v>
      </c>
      <c r="F44" s="21" t="s">
        <v>13</v>
      </c>
      <c r="G44" s="21" t="s">
        <v>14</v>
      </c>
      <c r="H44" s="21" t="s">
        <v>80</v>
      </c>
      <c r="I44" s="20" t="s">
        <v>81</v>
      </c>
      <c r="J44" s="21" t="s">
        <v>223</v>
      </c>
    </row>
    <row r="45" spans="1:10" s="23" customFormat="1" x14ac:dyDescent="0.25">
      <c r="A45" s="41" t="s">
        <v>322</v>
      </c>
      <c r="B45" s="20" t="s">
        <v>173</v>
      </c>
      <c r="C45" s="21" t="s">
        <v>174</v>
      </c>
      <c r="D45" s="20" t="s">
        <v>175</v>
      </c>
      <c r="E45" s="22">
        <v>10.02</v>
      </c>
      <c r="F45" s="21" t="s">
        <v>13</v>
      </c>
      <c r="G45" s="21" t="s">
        <v>14</v>
      </c>
      <c r="H45" s="21" t="s">
        <v>57</v>
      </c>
      <c r="I45" s="20" t="s">
        <v>58</v>
      </c>
      <c r="J45" s="21" t="s">
        <v>223</v>
      </c>
    </row>
    <row r="46" spans="1:10" s="23" customFormat="1" x14ac:dyDescent="0.25">
      <c r="A46" s="41" t="s">
        <v>323</v>
      </c>
      <c r="B46" s="20" t="s">
        <v>173</v>
      </c>
      <c r="C46" s="21" t="s">
        <v>174</v>
      </c>
      <c r="D46" s="20" t="s">
        <v>175</v>
      </c>
      <c r="E46" s="22">
        <v>5.6</v>
      </c>
      <c r="F46" s="21" t="s">
        <v>13</v>
      </c>
      <c r="G46" s="21" t="s">
        <v>14</v>
      </c>
      <c r="H46" s="21" t="s">
        <v>107</v>
      </c>
      <c r="I46" s="20" t="s">
        <v>108</v>
      </c>
      <c r="J46" s="21" t="s">
        <v>223</v>
      </c>
    </row>
    <row r="47" spans="1:10" s="23" customFormat="1" x14ac:dyDescent="0.25">
      <c r="A47" s="41" t="s">
        <v>324</v>
      </c>
      <c r="B47" s="20" t="s">
        <v>173</v>
      </c>
      <c r="C47" s="21" t="s">
        <v>174</v>
      </c>
      <c r="D47" s="20" t="s">
        <v>175</v>
      </c>
      <c r="E47" s="22">
        <v>9.5</v>
      </c>
      <c r="F47" s="21" t="s">
        <v>13</v>
      </c>
      <c r="G47" s="21" t="s">
        <v>14</v>
      </c>
      <c r="H47" s="21" t="s">
        <v>99</v>
      </c>
      <c r="I47" s="20" t="s">
        <v>100</v>
      </c>
      <c r="J47" s="21" t="s">
        <v>223</v>
      </c>
    </row>
    <row r="48" spans="1:10" s="23" customFormat="1" x14ac:dyDescent="0.25">
      <c r="A48" s="41" t="s">
        <v>325</v>
      </c>
      <c r="B48" s="20" t="s">
        <v>176</v>
      </c>
      <c r="C48" s="21" t="s">
        <v>177</v>
      </c>
      <c r="D48" s="20" t="s">
        <v>178</v>
      </c>
      <c r="E48" s="22">
        <v>596.70000000000005</v>
      </c>
      <c r="F48" s="21" t="s">
        <v>13</v>
      </c>
      <c r="G48" s="21" t="s">
        <v>14</v>
      </c>
      <c r="H48" s="21" t="s">
        <v>179</v>
      </c>
      <c r="I48" s="20" t="s">
        <v>180</v>
      </c>
      <c r="J48" s="21" t="s">
        <v>223</v>
      </c>
    </row>
    <row r="49" spans="1:10" s="23" customFormat="1" x14ac:dyDescent="0.25">
      <c r="A49" s="41" t="s">
        <v>326</v>
      </c>
      <c r="B49" s="20" t="s">
        <v>181</v>
      </c>
      <c r="C49" s="21" t="s">
        <v>182</v>
      </c>
      <c r="D49" s="20" t="s">
        <v>183</v>
      </c>
      <c r="E49" s="22">
        <v>95.56</v>
      </c>
      <c r="F49" s="21" t="s">
        <v>13</v>
      </c>
      <c r="G49" s="21" t="s">
        <v>14</v>
      </c>
      <c r="H49" s="21" t="s">
        <v>32</v>
      </c>
      <c r="I49" s="20" t="s">
        <v>33</v>
      </c>
      <c r="J49" s="21" t="s">
        <v>223</v>
      </c>
    </row>
    <row r="50" spans="1:10" s="23" customFormat="1" x14ac:dyDescent="0.25">
      <c r="A50" s="41" t="s">
        <v>327</v>
      </c>
      <c r="B50" s="20" t="s">
        <v>184</v>
      </c>
      <c r="C50" s="21" t="s">
        <v>185</v>
      </c>
      <c r="D50" s="20" t="s">
        <v>186</v>
      </c>
      <c r="E50" s="22">
        <v>187.5</v>
      </c>
      <c r="F50" s="21" t="s">
        <v>13</v>
      </c>
      <c r="G50" s="21" t="s">
        <v>14</v>
      </c>
      <c r="H50" s="21" t="s">
        <v>19</v>
      </c>
      <c r="I50" s="20" t="s">
        <v>20</v>
      </c>
      <c r="J50" s="21" t="s">
        <v>223</v>
      </c>
    </row>
    <row r="51" spans="1:10" s="23" customFormat="1" x14ac:dyDescent="0.25">
      <c r="A51" s="41" t="s">
        <v>328</v>
      </c>
      <c r="B51" s="20" t="s">
        <v>187</v>
      </c>
      <c r="C51" s="21" t="s">
        <v>188</v>
      </c>
      <c r="D51" s="20" t="s">
        <v>189</v>
      </c>
      <c r="E51" s="22">
        <v>113.31</v>
      </c>
      <c r="F51" s="21" t="s">
        <v>13</v>
      </c>
      <c r="G51" s="21" t="s">
        <v>14</v>
      </c>
      <c r="H51" s="21" t="s">
        <v>42</v>
      </c>
      <c r="I51" s="20" t="s">
        <v>43</v>
      </c>
      <c r="J51" s="21" t="s">
        <v>223</v>
      </c>
    </row>
    <row r="52" spans="1:10" s="23" customFormat="1" x14ac:dyDescent="0.25">
      <c r="A52" s="41" t="s">
        <v>329</v>
      </c>
      <c r="B52" s="20" t="s">
        <v>190</v>
      </c>
      <c r="C52" s="21" t="s">
        <v>191</v>
      </c>
      <c r="D52" s="20" t="s">
        <v>192</v>
      </c>
      <c r="E52" s="22">
        <v>53</v>
      </c>
      <c r="F52" s="21" t="s">
        <v>13</v>
      </c>
      <c r="G52" s="21" t="s">
        <v>14</v>
      </c>
      <c r="H52" s="21" t="s">
        <v>32</v>
      </c>
      <c r="I52" s="20" t="s">
        <v>33</v>
      </c>
      <c r="J52" s="21" t="s">
        <v>223</v>
      </c>
    </row>
    <row r="53" spans="1:10" s="23" customFormat="1" x14ac:dyDescent="0.25">
      <c r="A53" s="41" t="s">
        <v>330</v>
      </c>
      <c r="B53" s="20" t="s">
        <v>193</v>
      </c>
      <c r="C53" s="21" t="s">
        <v>194</v>
      </c>
      <c r="D53" s="20" t="s">
        <v>195</v>
      </c>
      <c r="E53" s="22">
        <f>1273.02*2</f>
        <v>2546.04</v>
      </c>
      <c r="F53" s="21" t="s">
        <v>13</v>
      </c>
      <c r="G53" s="21" t="s">
        <v>14</v>
      </c>
      <c r="H53" s="21" t="s">
        <v>47</v>
      </c>
      <c r="I53" s="20" t="s">
        <v>48</v>
      </c>
      <c r="J53" s="21" t="s">
        <v>223</v>
      </c>
    </row>
    <row r="54" spans="1:10" s="23" customFormat="1" x14ac:dyDescent="0.25">
      <c r="A54" s="41" t="s">
        <v>331</v>
      </c>
      <c r="B54" s="20" t="s">
        <v>196</v>
      </c>
      <c r="C54" s="21" t="s">
        <v>197</v>
      </c>
      <c r="D54" s="20" t="s">
        <v>198</v>
      </c>
      <c r="E54" s="22">
        <v>80</v>
      </c>
      <c r="F54" s="21" t="s">
        <v>13</v>
      </c>
      <c r="G54" s="21" t="s">
        <v>14</v>
      </c>
      <c r="H54" s="21" t="s">
        <v>99</v>
      </c>
      <c r="I54" s="20" t="s">
        <v>100</v>
      </c>
      <c r="J54" s="21" t="s">
        <v>223</v>
      </c>
    </row>
    <row r="55" spans="1:10" s="23" customFormat="1" x14ac:dyDescent="0.25">
      <c r="A55" s="41" t="s">
        <v>332</v>
      </c>
      <c r="B55" s="20" t="s">
        <v>199</v>
      </c>
      <c r="C55" s="21" t="s">
        <v>200</v>
      </c>
      <c r="D55" s="20" t="s">
        <v>201</v>
      </c>
      <c r="E55" s="22">
        <v>1518.23</v>
      </c>
      <c r="F55" s="21" t="s">
        <v>13</v>
      </c>
      <c r="G55" s="21" t="s">
        <v>14</v>
      </c>
      <c r="H55" s="21" t="s">
        <v>202</v>
      </c>
      <c r="I55" s="20" t="s">
        <v>203</v>
      </c>
      <c r="J55" s="21" t="s">
        <v>223</v>
      </c>
    </row>
    <row r="56" spans="1:10" s="23" customFormat="1" x14ac:dyDescent="0.25">
      <c r="A56" s="41" t="s">
        <v>333</v>
      </c>
      <c r="B56" s="20" t="s">
        <v>204</v>
      </c>
      <c r="C56" s="21" t="s">
        <v>205</v>
      </c>
      <c r="D56" s="20" t="s">
        <v>206</v>
      </c>
      <c r="E56" s="22">
        <v>517.58000000000004</v>
      </c>
      <c r="F56" s="21" t="s">
        <v>13</v>
      </c>
      <c r="G56" s="21" t="s">
        <v>14</v>
      </c>
      <c r="H56" s="21" t="s">
        <v>42</v>
      </c>
      <c r="I56" s="20" t="s">
        <v>43</v>
      </c>
      <c r="J56" s="21" t="s">
        <v>223</v>
      </c>
    </row>
    <row r="57" spans="1:10" s="23" customFormat="1" x14ac:dyDescent="0.25">
      <c r="A57" s="41" t="s">
        <v>334</v>
      </c>
      <c r="B57" s="20" t="s">
        <v>207</v>
      </c>
      <c r="C57" s="21" t="s">
        <v>208</v>
      </c>
      <c r="D57" s="20" t="s">
        <v>209</v>
      </c>
      <c r="E57" s="22">
        <v>23.16</v>
      </c>
      <c r="F57" s="21" t="s">
        <v>13</v>
      </c>
      <c r="G57" s="21" t="s">
        <v>14</v>
      </c>
      <c r="H57" s="21" t="s">
        <v>52</v>
      </c>
      <c r="I57" s="20" t="s">
        <v>53</v>
      </c>
      <c r="J57" s="21" t="s">
        <v>223</v>
      </c>
    </row>
    <row r="58" spans="1:10" s="23" customFormat="1" x14ac:dyDescent="0.25">
      <c r="A58" s="41" t="s">
        <v>335</v>
      </c>
      <c r="B58" s="20" t="s">
        <v>207</v>
      </c>
      <c r="C58" s="21" t="s">
        <v>208</v>
      </c>
      <c r="D58" s="20" t="s">
        <v>209</v>
      </c>
      <c r="E58" s="22">
        <f>14.4+596.7</f>
        <v>611.1</v>
      </c>
      <c r="F58" s="21" t="s">
        <v>13</v>
      </c>
      <c r="G58" s="21" t="s">
        <v>14</v>
      </c>
      <c r="H58" s="21" t="s">
        <v>57</v>
      </c>
      <c r="I58" s="20" t="s">
        <v>58</v>
      </c>
      <c r="J58" s="21" t="s">
        <v>223</v>
      </c>
    </row>
    <row r="59" spans="1:10" s="23" customFormat="1" x14ac:dyDescent="0.25">
      <c r="A59" s="41" t="s">
        <v>336</v>
      </c>
      <c r="B59" s="20" t="s">
        <v>210</v>
      </c>
      <c r="C59" s="21" t="s">
        <v>211</v>
      </c>
      <c r="D59" s="20" t="s">
        <v>212</v>
      </c>
      <c r="E59" s="22">
        <v>262.5</v>
      </c>
      <c r="F59" s="21" t="s">
        <v>13</v>
      </c>
      <c r="G59" s="21" t="s">
        <v>14</v>
      </c>
      <c r="H59" s="21" t="s">
        <v>32</v>
      </c>
      <c r="I59" s="20" t="s">
        <v>33</v>
      </c>
      <c r="J59" s="21" t="s">
        <v>223</v>
      </c>
    </row>
    <row r="60" spans="1:10" s="23" customFormat="1" x14ac:dyDescent="0.25">
      <c r="A60" s="41" t="s">
        <v>337</v>
      </c>
      <c r="B60" s="20" t="s">
        <v>213</v>
      </c>
      <c r="C60" s="21" t="s">
        <v>214</v>
      </c>
      <c r="D60" s="20" t="s">
        <v>215</v>
      </c>
      <c r="E60" s="22">
        <v>3519</v>
      </c>
      <c r="F60" s="21" t="s">
        <v>13</v>
      </c>
      <c r="G60" s="21" t="s">
        <v>14</v>
      </c>
      <c r="H60" s="21" t="s">
        <v>179</v>
      </c>
      <c r="I60" s="20" t="s">
        <v>180</v>
      </c>
      <c r="J60" s="21" t="s">
        <v>223</v>
      </c>
    </row>
    <row r="61" spans="1:10" s="23" customFormat="1" x14ac:dyDescent="0.25">
      <c r="A61" s="41" t="s">
        <v>338</v>
      </c>
      <c r="B61" s="20" t="s">
        <v>216</v>
      </c>
      <c r="C61" s="21" t="s">
        <v>217</v>
      </c>
      <c r="D61" s="20" t="s">
        <v>218</v>
      </c>
      <c r="E61" s="22">
        <v>0.9</v>
      </c>
      <c r="F61" s="21" t="s">
        <v>13</v>
      </c>
      <c r="G61" s="21" t="s">
        <v>14</v>
      </c>
      <c r="H61" s="21" t="s">
        <v>32</v>
      </c>
      <c r="I61" s="20" t="s">
        <v>33</v>
      </c>
      <c r="J61" s="21" t="s">
        <v>223</v>
      </c>
    </row>
    <row r="62" spans="1:10" s="23" customFormat="1" x14ac:dyDescent="0.25">
      <c r="A62" s="41" t="s">
        <v>339</v>
      </c>
      <c r="B62" s="20" t="s">
        <v>253</v>
      </c>
      <c r="C62" s="21" t="s">
        <v>254</v>
      </c>
      <c r="D62" s="20" t="s">
        <v>255</v>
      </c>
      <c r="E62" s="39">
        <f>987.56+591.35+553.08+931.57+698.66+648.22</f>
        <v>4410.4399999999996</v>
      </c>
      <c r="F62" s="21" t="s">
        <v>13</v>
      </c>
      <c r="G62" s="21" t="s">
        <v>14</v>
      </c>
      <c r="H62" s="21" t="s">
        <v>57</v>
      </c>
      <c r="I62" s="20" t="s">
        <v>58</v>
      </c>
      <c r="J62" s="21" t="s">
        <v>223</v>
      </c>
    </row>
    <row r="63" spans="1:10" s="23" customFormat="1" x14ac:dyDescent="0.25">
      <c r="A63" s="41" t="s">
        <v>340</v>
      </c>
      <c r="B63" s="20" t="s">
        <v>256</v>
      </c>
      <c r="C63" s="21" t="s">
        <v>257</v>
      </c>
      <c r="D63" s="20" t="s">
        <v>258</v>
      </c>
      <c r="E63" s="39">
        <f>3295.36+1691.19</f>
        <v>4986.55</v>
      </c>
      <c r="F63" s="21" t="s">
        <v>13</v>
      </c>
      <c r="G63" s="21" t="s">
        <v>14</v>
      </c>
      <c r="H63" s="21" t="s">
        <v>57</v>
      </c>
      <c r="I63" s="20" t="s">
        <v>58</v>
      </c>
      <c r="J63" s="21" t="s">
        <v>223</v>
      </c>
    </row>
    <row r="64" spans="1:10" s="23" customFormat="1" x14ac:dyDescent="0.25">
      <c r="A64" s="41" t="s">
        <v>341</v>
      </c>
      <c r="B64" s="20" t="s">
        <v>259</v>
      </c>
      <c r="C64" s="21" t="s">
        <v>260</v>
      </c>
      <c r="D64" s="20" t="s">
        <v>261</v>
      </c>
      <c r="E64" s="22">
        <v>10798</v>
      </c>
      <c r="F64" s="21" t="s">
        <v>13</v>
      </c>
      <c r="G64" s="21" t="s">
        <v>14</v>
      </c>
      <c r="H64" s="21" t="s">
        <v>251</v>
      </c>
      <c r="I64" s="20" t="s">
        <v>252</v>
      </c>
      <c r="J64" s="21" t="s">
        <v>223</v>
      </c>
    </row>
    <row r="65" spans="1:10" s="23" customFormat="1" x14ac:dyDescent="0.25">
      <c r="A65" s="41" t="s">
        <v>342</v>
      </c>
      <c r="B65" s="20" t="s">
        <v>137</v>
      </c>
      <c r="C65" s="21" t="s">
        <v>138</v>
      </c>
      <c r="D65" s="20" t="s">
        <v>139</v>
      </c>
      <c r="E65" s="39">
        <v>91.11</v>
      </c>
      <c r="F65" s="21" t="s">
        <v>13</v>
      </c>
      <c r="G65" s="21" t="s">
        <v>14</v>
      </c>
      <c r="H65" s="21" t="s">
        <v>251</v>
      </c>
      <c r="I65" s="20" t="s">
        <v>252</v>
      </c>
      <c r="J65" s="21" t="s">
        <v>223</v>
      </c>
    </row>
    <row r="66" spans="1:10" s="23" customFormat="1" x14ac:dyDescent="0.25">
      <c r="A66" s="41" t="s">
        <v>343</v>
      </c>
      <c r="B66" s="20" t="s">
        <v>263</v>
      </c>
      <c r="C66" s="21" t="s">
        <v>264</v>
      </c>
      <c r="D66" s="20" t="s">
        <v>265</v>
      </c>
      <c r="E66" s="22">
        <v>118.9</v>
      </c>
      <c r="F66" s="21" t="s">
        <v>13</v>
      </c>
      <c r="G66" s="21" t="s">
        <v>14</v>
      </c>
      <c r="H66" s="21" t="s">
        <v>251</v>
      </c>
      <c r="I66" s="20" t="s">
        <v>252</v>
      </c>
      <c r="J66" s="21" t="s">
        <v>223</v>
      </c>
    </row>
    <row r="67" spans="1:10" s="23" customFormat="1" x14ac:dyDescent="0.25">
      <c r="A67" s="41" t="s">
        <v>344</v>
      </c>
      <c r="B67" s="20" t="s">
        <v>266</v>
      </c>
      <c r="C67" s="21" t="s">
        <v>268</v>
      </c>
      <c r="D67" s="20" t="s">
        <v>267</v>
      </c>
      <c r="E67" s="22">
        <v>208.05</v>
      </c>
      <c r="F67" s="21" t="s">
        <v>13</v>
      </c>
      <c r="G67" s="21" t="s">
        <v>14</v>
      </c>
      <c r="H67" s="21" t="s">
        <v>251</v>
      </c>
      <c r="I67" s="20" t="s">
        <v>252</v>
      </c>
      <c r="J67" s="21" t="s">
        <v>223</v>
      </c>
    </row>
    <row r="68" spans="1:10" s="40" customFormat="1" x14ac:dyDescent="0.25">
      <c r="A68" s="41" t="s">
        <v>345</v>
      </c>
      <c r="B68" s="35" t="s">
        <v>269</v>
      </c>
      <c r="C68" s="38" t="s">
        <v>270</v>
      </c>
      <c r="D68" s="35" t="s">
        <v>271</v>
      </c>
      <c r="E68" s="37">
        <v>76.05</v>
      </c>
      <c r="F68" s="38" t="s">
        <v>13</v>
      </c>
      <c r="G68" s="21" t="s">
        <v>14</v>
      </c>
      <c r="H68" s="38" t="s">
        <v>251</v>
      </c>
      <c r="I68" s="35" t="s">
        <v>252</v>
      </c>
      <c r="J68" s="21" t="s">
        <v>223</v>
      </c>
    </row>
    <row r="69" spans="1:10" s="40" customFormat="1" x14ac:dyDescent="0.25">
      <c r="A69" s="41" t="s">
        <v>346</v>
      </c>
      <c r="B69" s="35" t="s">
        <v>274</v>
      </c>
      <c r="C69" s="38" t="s">
        <v>272</v>
      </c>
      <c r="D69" s="35" t="s">
        <v>273</v>
      </c>
      <c r="E69" s="37">
        <f>125.32+248.59</f>
        <v>373.90999999999997</v>
      </c>
      <c r="F69" s="38" t="s">
        <v>13</v>
      </c>
      <c r="G69" s="21" t="s">
        <v>14</v>
      </c>
      <c r="H69" s="38" t="s">
        <v>251</v>
      </c>
      <c r="I69" s="35" t="s">
        <v>252</v>
      </c>
      <c r="J69" s="21" t="s">
        <v>223</v>
      </c>
    </row>
    <row r="70" spans="1:10" s="40" customFormat="1" x14ac:dyDescent="0.25">
      <c r="A70" s="41" t="s">
        <v>347</v>
      </c>
      <c r="B70" s="35" t="s">
        <v>275</v>
      </c>
      <c r="C70" s="38" t="s">
        <v>277</v>
      </c>
      <c r="D70" s="35" t="s">
        <v>276</v>
      </c>
      <c r="E70" s="37">
        <v>261.68</v>
      </c>
      <c r="F70" s="38" t="s">
        <v>13</v>
      </c>
      <c r="G70" s="21" t="s">
        <v>14</v>
      </c>
      <c r="H70" s="38" t="s">
        <v>251</v>
      </c>
      <c r="I70" s="35" t="s">
        <v>252</v>
      </c>
      <c r="J70" s="21" t="s">
        <v>223</v>
      </c>
    </row>
    <row r="71" spans="1:10" s="40" customFormat="1" x14ac:dyDescent="0.25">
      <c r="A71" s="41" t="s">
        <v>348</v>
      </c>
      <c r="B71" s="35" t="s">
        <v>280</v>
      </c>
      <c r="C71" s="38" t="s">
        <v>279</v>
      </c>
      <c r="D71" s="35" t="s">
        <v>281</v>
      </c>
      <c r="E71" s="37">
        <v>7818.03</v>
      </c>
      <c r="F71" s="38" t="s">
        <v>13</v>
      </c>
      <c r="G71" s="21" t="s">
        <v>14</v>
      </c>
      <c r="H71" s="38" t="s">
        <v>251</v>
      </c>
      <c r="I71" s="35" t="s">
        <v>252</v>
      </c>
      <c r="J71" s="21" t="s">
        <v>223</v>
      </c>
    </row>
    <row r="72" spans="1:10" ht="15.75" x14ac:dyDescent="0.25">
      <c r="A72" s="31" t="s">
        <v>224</v>
      </c>
      <c r="B72" s="31"/>
      <c r="C72" s="31"/>
      <c r="D72" s="31"/>
      <c r="E72" s="8">
        <f>SUBTOTAL(9,E5:E71)</f>
        <v>86014.099999999991</v>
      </c>
      <c r="F72" s="15"/>
      <c r="G72" s="15"/>
      <c r="H72" s="15"/>
      <c r="I72" s="7"/>
      <c r="J72" s="15"/>
    </row>
    <row r="73" spans="1:10" s="23" customFormat="1" x14ac:dyDescent="0.25">
      <c r="A73" s="41" t="s">
        <v>349</v>
      </c>
      <c r="B73" s="20" t="s">
        <v>77</v>
      </c>
      <c r="C73" s="36" t="s">
        <v>231</v>
      </c>
      <c r="D73" s="36" t="s">
        <v>231</v>
      </c>
      <c r="E73" s="22">
        <v>44.18</v>
      </c>
      <c r="F73" s="21" t="s">
        <v>13</v>
      </c>
      <c r="G73" s="21" t="s">
        <v>14</v>
      </c>
      <c r="H73" s="21" t="s">
        <v>47</v>
      </c>
      <c r="I73" s="20" t="s">
        <v>48</v>
      </c>
      <c r="J73" s="21" t="s">
        <v>223</v>
      </c>
    </row>
    <row r="74" spans="1:10" s="23" customFormat="1" x14ac:dyDescent="0.25">
      <c r="A74" s="41" t="s">
        <v>350</v>
      </c>
      <c r="B74" s="20" t="s">
        <v>101</v>
      </c>
      <c r="C74" s="36" t="s">
        <v>231</v>
      </c>
      <c r="D74" s="36" t="s">
        <v>231</v>
      </c>
      <c r="E74" s="22">
        <v>96.95</v>
      </c>
      <c r="F74" s="21" t="s">
        <v>13</v>
      </c>
      <c r="G74" s="21" t="s">
        <v>14</v>
      </c>
      <c r="H74" s="21" t="s">
        <v>102</v>
      </c>
      <c r="I74" s="20" t="s">
        <v>103</v>
      </c>
      <c r="J74" s="21" t="s">
        <v>223</v>
      </c>
    </row>
    <row r="75" spans="1:10" s="23" customFormat="1" x14ac:dyDescent="0.25">
      <c r="A75" s="41" t="s">
        <v>351</v>
      </c>
      <c r="B75" s="20" t="s">
        <v>148</v>
      </c>
      <c r="C75" s="36" t="s">
        <v>231</v>
      </c>
      <c r="D75" s="36" t="s">
        <v>231</v>
      </c>
      <c r="E75" s="22">
        <v>193.27</v>
      </c>
      <c r="F75" s="21" t="s">
        <v>13</v>
      </c>
      <c r="G75" s="21" t="s">
        <v>14</v>
      </c>
      <c r="H75" s="21" t="s">
        <v>149</v>
      </c>
      <c r="I75" s="20" t="s">
        <v>150</v>
      </c>
      <c r="J75" s="21" t="s">
        <v>223</v>
      </c>
    </row>
    <row r="76" spans="1:10" s="23" customFormat="1" x14ac:dyDescent="0.25">
      <c r="A76" s="41" t="s">
        <v>352</v>
      </c>
      <c r="B76" s="20" t="s">
        <v>151</v>
      </c>
      <c r="C76" s="36" t="s">
        <v>231</v>
      </c>
      <c r="D76" s="36" t="s">
        <v>231</v>
      </c>
      <c r="E76" s="22">
        <v>274.64999999999998</v>
      </c>
      <c r="F76" s="21" t="s">
        <v>13</v>
      </c>
      <c r="G76" s="21" t="s">
        <v>14</v>
      </c>
      <c r="H76" s="21" t="s">
        <v>149</v>
      </c>
      <c r="I76" s="20" t="s">
        <v>150</v>
      </c>
      <c r="J76" s="21" t="s">
        <v>223</v>
      </c>
    </row>
    <row r="77" spans="1:10" s="23" customFormat="1" x14ac:dyDescent="0.25">
      <c r="A77" s="41" t="s">
        <v>353</v>
      </c>
      <c r="B77" s="20" t="s">
        <v>152</v>
      </c>
      <c r="C77" s="36" t="s">
        <v>231</v>
      </c>
      <c r="D77" s="36" t="s">
        <v>231</v>
      </c>
      <c r="E77" s="22">
        <v>87.5</v>
      </c>
      <c r="F77" s="21" t="s">
        <v>13</v>
      </c>
      <c r="G77" s="21" t="s">
        <v>14</v>
      </c>
      <c r="H77" s="21" t="s">
        <v>68</v>
      </c>
      <c r="I77" s="20" t="s">
        <v>69</v>
      </c>
      <c r="J77" s="21" t="s">
        <v>223</v>
      </c>
    </row>
    <row r="78" spans="1:10" s="23" customFormat="1" x14ac:dyDescent="0.25">
      <c r="A78" s="41" t="s">
        <v>354</v>
      </c>
      <c r="B78" s="20" t="s">
        <v>168</v>
      </c>
      <c r="C78" s="36" t="s">
        <v>231</v>
      </c>
      <c r="D78" s="36" t="s">
        <v>231</v>
      </c>
      <c r="E78" s="22">
        <v>1659</v>
      </c>
      <c r="F78" s="21" t="s">
        <v>13</v>
      </c>
      <c r="G78" s="21" t="s">
        <v>14</v>
      </c>
      <c r="H78" s="21" t="s">
        <v>99</v>
      </c>
      <c r="I78" s="20" t="s">
        <v>100</v>
      </c>
      <c r="J78" s="21" t="s">
        <v>223</v>
      </c>
    </row>
    <row r="79" spans="1:10" s="23" customFormat="1" x14ac:dyDescent="0.25">
      <c r="A79" s="41" t="s">
        <v>355</v>
      </c>
      <c r="B79" s="20" t="s">
        <v>250</v>
      </c>
      <c r="C79" s="36" t="s">
        <v>231</v>
      </c>
      <c r="D79" s="36" t="s">
        <v>231</v>
      </c>
      <c r="E79" s="39">
        <f>50+300</f>
        <v>350</v>
      </c>
      <c r="F79" s="21" t="s">
        <v>13</v>
      </c>
      <c r="G79" s="21" t="s">
        <v>14</v>
      </c>
      <c r="H79" s="21" t="s">
        <v>251</v>
      </c>
      <c r="I79" s="20" t="s">
        <v>252</v>
      </c>
      <c r="J79" s="21" t="s">
        <v>223</v>
      </c>
    </row>
    <row r="80" spans="1:10" s="23" customFormat="1" x14ac:dyDescent="0.25">
      <c r="A80" s="41" t="s">
        <v>356</v>
      </c>
      <c r="B80" s="20" t="s">
        <v>262</v>
      </c>
      <c r="C80" s="36" t="s">
        <v>231</v>
      </c>
      <c r="D80" s="36" t="s">
        <v>231</v>
      </c>
      <c r="E80" s="39">
        <f>120+120</f>
        <v>240</v>
      </c>
      <c r="F80" s="21" t="s">
        <v>13</v>
      </c>
      <c r="G80" s="21" t="s">
        <v>14</v>
      </c>
      <c r="H80" s="21" t="s">
        <v>251</v>
      </c>
      <c r="I80" s="20" t="s">
        <v>252</v>
      </c>
      <c r="J80" s="21" t="s">
        <v>223</v>
      </c>
    </row>
    <row r="81" spans="1:10" s="23" customFormat="1" x14ac:dyDescent="0.25">
      <c r="A81" s="41" t="s">
        <v>357</v>
      </c>
      <c r="B81" s="20" t="s">
        <v>278</v>
      </c>
      <c r="C81" s="36" t="s">
        <v>231</v>
      </c>
      <c r="D81" s="36" t="s">
        <v>231</v>
      </c>
      <c r="E81" s="22">
        <v>225</v>
      </c>
      <c r="F81" s="21" t="s">
        <v>13</v>
      </c>
      <c r="G81" s="21" t="s">
        <v>14</v>
      </c>
      <c r="H81" s="21" t="s">
        <v>251</v>
      </c>
      <c r="I81" s="20" t="s">
        <v>252</v>
      </c>
      <c r="J81" s="21" t="s">
        <v>223</v>
      </c>
    </row>
    <row r="82" spans="1:10" s="23" customFormat="1" x14ac:dyDescent="0.25">
      <c r="A82" s="41" t="s">
        <v>358</v>
      </c>
      <c r="B82" s="20" t="s">
        <v>249</v>
      </c>
      <c r="C82" s="36" t="s">
        <v>231</v>
      </c>
      <c r="D82" s="36" t="s">
        <v>231</v>
      </c>
      <c r="E82" s="22">
        <v>1451.25</v>
      </c>
      <c r="F82" s="21" t="s">
        <v>13</v>
      </c>
      <c r="G82" s="21" t="s">
        <v>14</v>
      </c>
      <c r="H82" s="21" t="s">
        <v>91</v>
      </c>
      <c r="I82" s="25" t="s">
        <v>232</v>
      </c>
      <c r="J82" s="21" t="s">
        <v>223</v>
      </c>
    </row>
    <row r="83" spans="1:10" s="23" customFormat="1" x14ac:dyDescent="0.25">
      <c r="A83" s="41" t="s">
        <v>359</v>
      </c>
      <c r="B83" s="20" t="s">
        <v>248</v>
      </c>
      <c r="C83" s="36" t="s">
        <v>231</v>
      </c>
      <c r="D83" s="36" t="s">
        <v>231</v>
      </c>
      <c r="E83" s="22">
        <f>60+18.53+8.73+6.54</f>
        <v>93.800000000000011</v>
      </c>
      <c r="F83" s="21" t="s">
        <v>13</v>
      </c>
      <c r="G83" s="21" t="s">
        <v>14</v>
      </c>
      <c r="H83" s="21" t="s">
        <v>91</v>
      </c>
      <c r="I83" s="25" t="s">
        <v>232</v>
      </c>
      <c r="J83" s="21" t="s">
        <v>223</v>
      </c>
    </row>
    <row r="84" spans="1:10" s="23" customFormat="1" x14ac:dyDescent="0.25">
      <c r="A84" s="41" t="s">
        <v>360</v>
      </c>
      <c r="B84" s="20" t="s">
        <v>247</v>
      </c>
      <c r="C84" s="36" t="s">
        <v>231</v>
      </c>
      <c r="D84" s="36" t="s">
        <v>231</v>
      </c>
      <c r="E84" s="22">
        <v>306.38</v>
      </c>
      <c r="F84" s="21" t="s">
        <v>13</v>
      </c>
      <c r="G84" s="21" t="s">
        <v>14</v>
      </c>
      <c r="H84" s="21" t="s">
        <v>91</v>
      </c>
      <c r="I84" s="25" t="s">
        <v>232</v>
      </c>
      <c r="J84" s="21" t="s">
        <v>223</v>
      </c>
    </row>
    <row r="85" spans="1:10" s="23" customFormat="1" x14ac:dyDescent="0.25">
      <c r="A85" s="41" t="s">
        <v>361</v>
      </c>
      <c r="B85" s="20" t="s">
        <v>246</v>
      </c>
      <c r="C85" s="36" t="s">
        <v>231</v>
      </c>
      <c r="D85" s="36" t="s">
        <v>231</v>
      </c>
      <c r="E85" s="22">
        <v>204.25</v>
      </c>
      <c r="F85" s="21" t="s">
        <v>13</v>
      </c>
      <c r="G85" s="21" t="s">
        <v>14</v>
      </c>
      <c r="H85" s="21" t="s">
        <v>91</v>
      </c>
      <c r="I85" s="25" t="s">
        <v>232</v>
      </c>
      <c r="J85" s="21" t="s">
        <v>223</v>
      </c>
    </row>
    <row r="86" spans="1:10" s="23" customFormat="1" x14ac:dyDescent="0.25">
      <c r="A86" s="41" t="s">
        <v>362</v>
      </c>
      <c r="B86" s="20" t="s">
        <v>245</v>
      </c>
      <c r="C86" s="36" t="s">
        <v>231</v>
      </c>
      <c r="D86" s="36" t="s">
        <v>231</v>
      </c>
      <c r="E86" s="22">
        <f>66.69+18.81+9.5+7.13</f>
        <v>102.13</v>
      </c>
      <c r="F86" s="21" t="s">
        <v>13</v>
      </c>
      <c r="G86" s="21" t="s">
        <v>14</v>
      </c>
      <c r="H86" s="21" t="s">
        <v>91</v>
      </c>
      <c r="I86" s="25" t="s">
        <v>232</v>
      </c>
      <c r="J86" s="21" t="s">
        <v>223</v>
      </c>
    </row>
    <row r="87" spans="1:10" s="23" customFormat="1" x14ac:dyDescent="0.25">
      <c r="A87" s="41" t="s">
        <v>363</v>
      </c>
      <c r="B87" s="20" t="s">
        <v>244</v>
      </c>
      <c r="C87" s="36" t="s">
        <v>231</v>
      </c>
      <c r="D87" s="36" t="s">
        <v>231</v>
      </c>
      <c r="E87" s="22">
        <v>320</v>
      </c>
      <c r="F87" s="21" t="s">
        <v>13</v>
      </c>
      <c r="G87" s="21" t="s">
        <v>14</v>
      </c>
      <c r="H87" s="21" t="s">
        <v>91</v>
      </c>
      <c r="I87" s="25" t="s">
        <v>232</v>
      </c>
      <c r="J87" s="21" t="s">
        <v>223</v>
      </c>
    </row>
    <row r="88" spans="1:10" s="23" customFormat="1" x14ac:dyDescent="0.25">
      <c r="A88" s="41" t="s">
        <v>364</v>
      </c>
      <c r="B88" s="20" t="s">
        <v>234</v>
      </c>
      <c r="C88" s="36" t="s">
        <v>231</v>
      </c>
      <c r="D88" s="36" t="s">
        <v>231</v>
      </c>
      <c r="E88" s="22">
        <v>522.66999999999996</v>
      </c>
      <c r="F88" s="21" t="s">
        <v>13</v>
      </c>
      <c r="G88" s="21" t="s">
        <v>14</v>
      </c>
      <c r="H88" s="21" t="s">
        <v>91</v>
      </c>
      <c r="I88" s="25" t="s">
        <v>232</v>
      </c>
      <c r="J88" s="21" t="s">
        <v>223</v>
      </c>
    </row>
    <row r="89" spans="1:10" s="23" customFormat="1" x14ac:dyDescent="0.25">
      <c r="A89" s="41" t="s">
        <v>365</v>
      </c>
      <c r="B89" s="20" t="s">
        <v>235</v>
      </c>
      <c r="C89" s="36" t="s">
        <v>231</v>
      </c>
      <c r="D89" s="36" t="s">
        <v>231</v>
      </c>
      <c r="E89" s="22">
        <v>547.20000000000005</v>
      </c>
      <c r="F89" s="21" t="s">
        <v>13</v>
      </c>
      <c r="G89" s="21" t="s">
        <v>14</v>
      </c>
      <c r="H89" s="21" t="s">
        <v>91</v>
      </c>
      <c r="I89" s="25" t="s">
        <v>232</v>
      </c>
      <c r="J89" s="21" t="s">
        <v>223</v>
      </c>
    </row>
    <row r="90" spans="1:10" s="23" customFormat="1" x14ac:dyDescent="0.25">
      <c r="A90" s="41" t="s">
        <v>366</v>
      </c>
      <c r="B90" s="20" t="s">
        <v>236</v>
      </c>
      <c r="C90" s="36" t="s">
        <v>231</v>
      </c>
      <c r="D90" s="36" t="s">
        <v>231</v>
      </c>
      <c r="E90" s="22">
        <v>547.20000000000005</v>
      </c>
      <c r="F90" s="21" t="s">
        <v>13</v>
      </c>
      <c r="G90" s="21" t="s">
        <v>14</v>
      </c>
      <c r="H90" s="21" t="s">
        <v>91</v>
      </c>
      <c r="I90" s="25" t="s">
        <v>232</v>
      </c>
      <c r="J90" s="21" t="s">
        <v>223</v>
      </c>
    </row>
    <row r="91" spans="1:10" s="23" customFormat="1" x14ac:dyDescent="0.25">
      <c r="A91" s="41" t="s">
        <v>367</v>
      </c>
      <c r="B91" s="20" t="s">
        <v>237</v>
      </c>
      <c r="C91" s="36" t="s">
        <v>231</v>
      </c>
      <c r="D91" s="36" t="s">
        <v>231</v>
      </c>
      <c r="E91" s="22">
        <v>193.5</v>
      </c>
      <c r="F91" s="21" t="s">
        <v>13</v>
      </c>
      <c r="G91" s="21" t="s">
        <v>14</v>
      </c>
      <c r="H91" s="21" t="s">
        <v>91</v>
      </c>
      <c r="I91" s="25" t="s">
        <v>232</v>
      </c>
      <c r="J91" s="21" t="s">
        <v>223</v>
      </c>
    </row>
    <row r="92" spans="1:10" s="23" customFormat="1" x14ac:dyDescent="0.25">
      <c r="A92" s="41" t="s">
        <v>368</v>
      </c>
      <c r="B92" s="20" t="s">
        <v>238</v>
      </c>
      <c r="C92" s="36" t="s">
        <v>231</v>
      </c>
      <c r="D92" s="36" t="s">
        <v>231</v>
      </c>
      <c r="E92" s="22">
        <v>58.05</v>
      </c>
      <c r="F92" s="21" t="s">
        <v>13</v>
      </c>
      <c r="G92" s="21" t="s">
        <v>14</v>
      </c>
      <c r="H92" s="21" t="s">
        <v>91</v>
      </c>
      <c r="I92" s="25" t="s">
        <v>232</v>
      </c>
      <c r="J92" s="21" t="s">
        <v>223</v>
      </c>
    </row>
    <row r="93" spans="1:10" s="23" customFormat="1" x14ac:dyDescent="0.25">
      <c r="A93" s="41" t="s">
        <v>369</v>
      </c>
      <c r="B93" s="20" t="s">
        <v>239</v>
      </c>
      <c r="C93" s="36" t="s">
        <v>231</v>
      </c>
      <c r="D93" s="36" t="s">
        <v>231</v>
      </c>
      <c r="E93" s="22">
        <v>547.20000000000005</v>
      </c>
      <c r="F93" s="21" t="s">
        <v>13</v>
      </c>
      <c r="G93" s="21" t="s">
        <v>14</v>
      </c>
      <c r="H93" s="21" t="s">
        <v>91</v>
      </c>
      <c r="I93" s="25" t="s">
        <v>232</v>
      </c>
      <c r="J93" s="21" t="s">
        <v>223</v>
      </c>
    </row>
    <row r="94" spans="1:10" s="23" customFormat="1" x14ac:dyDescent="0.25">
      <c r="A94" s="41" t="s">
        <v>370</v>
      </c>
      <c r="B94" s="20" t="s">
        <v>240</v>
      </c>
      <c r="C94" s="36" t="s">
        <v>231</v>
      </c>
      <c r="D94" s="36" t="s">
        <v>231</v>
      </c>
      <c r="E94" s="22">
        <v>714.88</v>
      </c>
      <c r="F94" s="21" t="s">
        <v>13</v>
      </c>
      <c r="G94" s="21" t="s">
        <v>14</v>
      </c>
      <c r="H94" s="21" t="s">
        <v>91</v>
      </c>
      <c r="I94" s="25" t="s">
        <v>232</v>
      </c>
      <c r="J94" s="21" t="s">
        <v>223</v>
      </c>
    </row>
    <row r="95" spans="1:10" s="23" customFormat="1" x14ac:dyDescent="0.25">
      <c r="A95" s="41" t="s">
        <v>371</v>
      </c>
      <c r="B95" s="20" t="s">
        <v>241</v>
      </c>
      <c r="C95" s="21" t="s">
        <v>231</v>
      </c>
      <c r="D95" s="21" t="s">
        <v>231</v>
      </c>
      <c r="E95" s="22">
        <f>482.23+120.56+66.98+50.23</f>
        <v>720</v>
      </c>
      <c r="F95" s="21" t="s">
        <v>13</v>
      </c>
      <c r="G95" s="21" t="s">
        <v>14</v>
      </c>
      <c r="H95" s="21" t="s">
        <v>91</v>
      </c>
      <c r="I95" s="25" t="s">
        <v>232</v>
      </c>
      <c r="J95" s="21" t="s">
        <v>223</v>
      </c>
    </row>
    <row r="96" spans="1:10" s="23" customFormat="1" x14ac:dyDescent="0.25">
      <c r="A96" s="41" t="s">
        <v>372</v>
      </c>
      <c r="B96" s="20" t="s">
        <v>242</v>
      </c>
      <c r="C96" s="21" t="s">
        <v>231</v>
      </c>
      <c r="D96" s="21" t="s">
        <v>231</v>
      </c>
      <c r="E96" s="22">
        <v>703.53</v>
      </c>
      <c r="F96" s="21" t="s">
        <v>13</v>
      </c>
      <c r="G96" s="21" t="s">
        <v>14</v>
      </c>
      <c r="H96" s="21" t="s">
        <v>91</v>
      </c>
      <c r="I96" s="25" t="s">
        <v>232</v>
      </c>
      <c r="J96" s="21" t="s">
        <v>223</v>
      </c>
    </row>
    <row r="97" spans="1:10" x14ac:dyDescent="0.25">
      <c r="A97" s="41" t="s">
        <v>373</v>
      </c>
      <c r="B97" s="4" t="s">
        <v>243</v>
      </c>
      <c r="C97" s="21" t="s">
        <v>231</v>
      </c>
      <c r="D97" s="21" t="s">
        <v>231</v>
      </c>
      <c r="E97" s="2">
        <f>300+75+41.67+31.25</f>
        <v>447.92</v>
      </c>
      <c r="F97" s="21" t="s">
        <v>13</v>
      </c>
      <c r="G97" s="21" t="s">
        <v>14</v>
      </c>
      <c r="H97" s="14" t="s">
        <v>91</v>
      </c>
      <c r="I97" s="26" t="s">
        <v>232</v>
      </c>
      <c r="J97" s="21" t="s">
        <v>223</v>
      </c>
    </row>
    <row r="98" spans="1:10" x14ac:dyDescent="0.25">
      <c r="A98" s="41" t="s">
        <v>374</v>
      </c>
      <c r="B98" s="4" t="s">
        <v>234</v>
      </c>
      <c r="C98" s="21" t="s">
        <v>231</v>
      </c>
      <c r="D98" s="21" t="s">
        <v>231</v>
      </c>
      <c r="E98" s="2">
        <v>152.03</v>
      </c>
      <c r="F98" s="21" t="s">
        <v>13</v>
      </c>
      <c r="G98" s="21" t="s">
        <v>14</v>
      </c>
      <c r="H98" s="14" t="s">
        <v>140</v>
      </c>
      <c r="I98" s="25" t="s">
        <v>233</v>
      </c>
      <c r="J98" s="21" t="s">
        <v>223</v>
      </c>
    </row>
    <row r="99" spans="1:10" x14ac:dyDescent="0.25">
      <c r="A99" s="41" t="s">
        <v>375</v>
      </c>
      <c r="B99" s="4" t="s">
        <v>235</v>
      </c>
      <c r="C99" s="21" t="s">
        <v>231</v>
      </c>
      <c r="D99" s="21" t="s">
        <v>231</v>
      </c>
      <c r="E99" s="2">
        <v>53.54</v>
      </c>
      <c r="F99" s="21" t="s">
        <v>13</v>
      </c>
      <c r="G99" s="21" t="s">
        <v>14</v>
      </c>
      <c r="H99" s="14" t="s">
        <v>140</v>
      </c>
      <c r="I99" s="25" t="s">
        <v>233</v>
      </c>
      <c r="J99" s="21" t="s">
        <v>223</v>
      </c>
    </row>
    <row r="100" spans="1:10" x14ac:dyDescent="0.25">
      <c r="A100" s="41" t="s">
        <v>376</v>
      </c>
      <c r="B100" s="4" t="s">
        <v>236</v>
      </c>
      <c r="C100" s="21" t="s">
        <v>231</v>
      </c>
      <c r="D100" s="21" t="s">
        <v>231</v>
      </c>
      <c r="E100" s="2">
        <v>66.040000000000006</v>
      </c>
      <c r="F100" s="21" t="s">
        <v>13</v>
      </c>
      <c r="G100" s="21" t="s">
        <v>14</v>
      </c>
      <c r="H100" s="14" t="s">
        <v>140</v>
      </c>
      <c r="I100" s="25" t="s">
        <v>233</v>
      </c>
      <c r="J100" s="21" t="s">
        <v>223</v>
      </c>
    </row>
    <row r="101" spans="1:10" x14ac:dyDescent="0.25">
      <c r="A101" s="41" t="s">
        <v>377</v>
      </c>
      <c r="B101" s="4" t="s">
        <v>237</v>
      </c>
      <c r="C101" s="21" t="s">
        <v>231</v>
      </c>
      <c r="D101" s="21" t="s">
        <v>231</v>
      </c>
      <c r="E101" s="2">
        <v>62.94</v>
      </c>
      <c r="F101" s="21" t="s">
        <v>13</v>
      </c>
      <c r="G101" s="21" t="s">
        <v>14</v>
      </c>
      <c r="H101" s="14" t="s">
        <v>140</v>
      </c>
      <c r="I101" s="25" t="s">
        <v>233</v>
      </c>
      <c r="J101" s="21" t="s">
        <v>223</v>
      </c>
    </row>
    <row r="102" spans="1:10" s="23" customFormat="1" x14ac:dyDescent="0.25">
      <c r="A102" s="41" t="s">
        <v>378</v>
      </c>
      <c r="B102" s="20" t="s">
        <v>238</v>
      </c>
      <c r="C102" s="21" t="s">
        <v>231</v>
      </c>
      <c r="D102" s="21" t="s">
        <v>231</v>
      </c>
      <c r="E102" s="22">
        <v>64.17</v>
      </c>
      <c r="F102" s="21" t="s">
        <v>13</v>
      </c>
      <c r="G102" s="21" t="s">
        <v>14</v>
      </c>
      <c r="H102" s="21" t="s">
        <v>140</v>
      </c>
      <c r="I102" s="25" t="s">
        <v>233</v>
      </c>
      <c r="J102" s="21" t="s">
        <v>223</v>
      </c>
    </row>
    <row r="103" spans="1:10" ht="15.75" x14ac:dyDescent="0.25">
      <c r="A103" s="31" t="s">
        <v>225</v>
      </c>
      <c r="B103" s="31"/>
      <c r="C103" s="31"/>
      <c r="D103" s="31"/>
      <c r="E103" s="8">
        <f>SUBTOTAL(9,E73:E102)</f>
        <v>11049.230000000003</v>
      </c>
      <c r="F103" s="9"/>
      <c r="G103" s="9"/>
      <c r="H103" s="9"/>
      <c r="I103" s="10"/>
      <c r="J103" s="15"/>
    </row>
    <row r="104" spans="1:10" s="23" customFormat="1" x14ac:dyDescent="0.25">
      <c r="A104" s="11" t="s">
        <v>379</v>
      </c>
      <c r="B104" s="12"/>
      <c r="C104" s="11"/>
      <c r="D104" s="12"/>
      <c r="E104" s="22">
        <v>707330.17</v>
      </c>
      <c r="F104" s="32" t="s">
        <v>13</v>
      </c>
      <c r="G104" s="21" t="s">
        <v>14</v>
      </c>
      <c r="H104" s="33">
        <v>3111</v>
      </c>
      <c r="I104" s="34" t="s">
        <v>44</v>
      </c>
      <c r="J104" s="32" t="s">
        <v>223</v>
      </c>
    </row>
    <row r="105" spans="1:10" s="23" customFormat="1" x14ac:dyDescent="0.25">
      <c r="A105" s="11" t="s">
        <v>380</v>
      </c>
      <c r="B105" s="12"/>
      <c r="C105" s="11"/>
      <c r="D105" s="12"/>
      <c r="E105" s="22">
        <v>29617.75</v>
      </c>
      <c r="F105" s="32" t="s">
        <v>13</v>
      </c>
      <c r="G105" s="21" t="s">
        <v>14</v>
      </c>
      <c r="H105" s="33">
        <v>3121</v>
      </c>
      <c r="I105" s="34" t="s">
        <v>226</v>
      </c>
      <c r="J105" s="32" t="s">
        <v>223</v>
      </c>
    </row>
    <row r="106" spans="1:10" s="17" customFormat="1" x14ac:dyDescent="0.25">
      <c r="A106" s="11" t="s">
        <v>381</v>
      </c>
      <c r="B106" s="19"/>
      <c r="C106" s="18"/>
      <c r="D106" s="19"/>
      <c r="E106" s="22">
        <v>117202.01</v>
      </c>
      <c r="F106" s="32" t="s">
        <v>13</v>
      </c>
      <c r="G106" s="21" t="s">
        <v>14</v>
      </c>
      <c r="H106" s="33">
        <v>3132</v>
      </c>
      <c r="I106" s="34" t="s">
        <v>45</v>
      </c>
      <c r="J106" s="32" t="s">
        <v>223</v>
      </c>
    </row>
    <row r="107" spans="1:10" s="23" customFormat="1" x14ac:dyDescent="0.25">
      <c r="A107" s="11" t="s">
        <v>382</v>
      </c>
      <c r="B107" s="12"/>
      <c r="C107" s="11"/>
      <c r="D107" s="12"/>
      <c r="E107" s="22">
        <v>26665.61</v>
      </c>
      <c r="F107" s="32" t="s">
        <v>13</v>
      </c>
      <c r="G107" s="21" t="s">
        <v>14</v>
      </c>
      <c r="H107" s="33">
        <v>3212</v>
      </c>
      <c r="I107" s="34" t="s">
        <v>46</v>
      </c>
      <c r="J107" s="32" t="s">
        <v>223</v>
      </c>
    </row>
    <row r="108" spans="1:10" s="23" customFormat="1" x14ac:dyDescent="0.25">
      <c r="A108" s="11" t="s">
        <v>383</v>
      </c>
      <c r="B108" s="12"/>
      <c r="C108" s="11"/>
      <c r="D108" s="12"/>
      <c r="E108" s="22">
        <v>840</v>
      </c>
      <c r="F108" s="32" t="s">
        <v>13</v>
      </c>
      <c r="G108" s="21" t="s">
        <v>14</v>
      </c>
      <c r="H108" s="33">
        <v>3295</v>
      </c>
      <c r="I108" s="34" t="s">
        <v>227</v>
      </c>
      <c r="J108" s="32" t="s">
        <v>223</v>
      </c>
    </row>
    <row r="109" spans="1:10" s="23" customFormat="1" x14ac:dyDescent="0.25">
      <c r="A109" s="11" t="s">
        <v>384</v>
      </c>
      <c r="B109" s="12"/>
      <c r="C109" s="11"/>
      <c r="D109" s="12"/>
      <c r="E109" s="22">
        <f>2562+2562+2562+2562+1098+1098+1098+1098+247.4+222.2+222.2</f>
        <v>15331.800000000001</v>
      </c>
      <c r="F109" s="32" t="s">
        <v>13</v>
      </c>
      <c r="G109" s="21" t="s">
        <v>14</v>
      </c>
      <c r="H109" s="33">
        <v>3211</v>
      </c>
      <c r="I109" s="34" t="s">
        <v>230</v>
      </c>
      <c r="J109" s="32" t="s">
        <v>223</v>
      </c>
    </row>
    <row r="110" spans="1:10" s="23" customFormat="1" ht="30" x14ac:dyDescent="0.25">
      <c r="A110" s="11" t="s">
        <v>385</v>
      </c>
      <c r="B110" s="12"/>
      <c r="C110" s="11"/>
      <c r="D110" s="12"/>
      <c r="E110" s="24">
        <f>19.32+1760+1760</f>
        <v>3539.3199999999997</v>
      </c>
      <c r="F110" s="32" t="s">
        <v>13</v>
      </c>
      <c r="G110" s="32" t="s">
        <v>14</v>
      </c>
      <c r="H110" s="33">
        <v>3241</v>
      </c>
      <c r="I110" s="34" t="s">
        <v>228</v>
      </c>
      <c r="J110" s="32" t="s">
        <v>223</v>
      </c>
    </row>
    <row r="111" spans="1:10" ht="15.75" x14ac:dyDescent="0.25">
      <c r="A111" s="31" t="s">
        <v>229</v>
      </c>
      <c r="B111" s="31"/>
      <c r="C111" s="31"/>
      <c r="D111" s="31"/>
      <c r="E111" s="8">
        <f>SUBTOTAL(9,E104:E110)</f>
        <v>900526.66</v>
      </c>
      <c r="F111" s="9"/>
      <c r="G111" s="9"/>
      <c r="H111" s="9"/>
      <c r="I111" s="10"/>
      <c r="J111" s="16"/>
    </row>
    <row r="113" spans="1:10" ht="34.5" customHeight="1" x14ac:dyDescent="0.25">
      <c r="A113" s="30" t="s">
        <v>222</v>
      </c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 x14ac:dyDescent="0.25">
      <c r="E114" s="5"/>
    </row>
  </sheetData>
  <mergeCells count="7">
    <mergeCell ref="A1:G1"/>
    <mergeCell ref="A2:J2"/>
    <mergeCell ref="A3:J3"/>
    <mergeCell ref="A113:J113"/>
    <mergeCell ref="A72:D72"/>
    <mergeCell ref="A103:D103"/>
    <mergeCell ref="A111:D11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mklicek</cp:lastModifiedBy>
  <cp:lastPrinted>2023-11-22T21:56:08Z</cp:lastPrinted>
  <dcterms:created xsi:type="dcterms:W3CDTF">2025-02-11T21:17:15Z</dcterms:created>
  <dcterms:modified xsi:type="dcterms:W3CDTF">2025-02-13T22:15:10Z</dcterms:modified>
</cp:coreProperties>
</file>