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616"/>
  </bookViews>
  <sheets>
    <sheet name="List1" sheetId="1" r:id="rId1"/>
  </sheets>
  <definedNames>
    <definedName name="_xlnm._FilterDatabase" localSheetId="0" hidden="1">List1!$A$5:$I$499</definedName>
    <definedName name="_xlnm.Print_Area" localSheetId="0">List1!$A$1:$I$499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2" i="1" l="1"/>
  <c r="E493" i="1"/>
  <c r="E490" i="1"/>
  <c r="E20" i="1"/>
  <c r="E39" i="1" l="1"/>
  <c r="E139" i="1" l="1"/>
  <c r="E135" i="1"/>
  <c r="E16" i="1"/>
  <c r="E128" i="1"/>
  <c r="E130" i="1"/>
  <c r="E126" i="1"/>
  <c r="E61" i="1"/>
  <c r="E24" i="1"/>
  <c r="E22" i="1"/>
  <c r="E86" i="1"/>
  <c r="E116" i="1"/>
  <c r="E154" i="1"/>
  <c r="E10" i="1"/>
  <c r="E93" i="1"/>
  <c r="E144" i="1"/>
  <c r="E153" i="1"/>
  <c r="E150" i="1"/>
  <c r="E51" i="1"/>
  <c r="E149" i="1"/>
  <c r="E496" i="1"/>
  <c r="E45" i="1"/>
  <c r="E80" i="1"/>
  <c r="E12" i="1"/>
  <c r="E14" i="1"/>
  <c r="E88" i="1"/>
  <c r="E75" i="1"/>
  <c r="E40" i="1"/>
  <c r="E81" i="1"/>
  <c r="E47" i="1"/>
  <c r="E497" i="1"/>
  <c r="E48" i="1"/>
  <c r="E41" i="1"/>
  <c r="E67" i="1"/>
  <c r="E27" i="1"/>
  <c r="E91" i="1" l="1"/>
  <c r="E66" i="1"/>
  <c r="E108" i="1"/>
  <c r="E83" i="1"/>
  <c r="E85" i="1"/>
  <c r="E31" i="1"/>
  <c r="E6" i="1"/>
  <c r="E30" i="1"/>
  <c r="E19" i="1"/>
  <c r="E32" i="1"/>
  <c r="E53" i="1"/>
  <c r="E89" i="1"/>
  <c r="E498" i="1" l="1"/>
  <c r="E489" i="1" l="1"/>
  <c r="E142" i="1" l="1"/>
</calcChain>
</file>

<file path=xl/sharedStrings.xml><?xml version="1.0" encoding="utf-8"?>
<sst xmlns="http://schemas.openxmlformats.org/spreadsheetml/2006/main" count="1500" uniqueCount="600">
  <si>
    <t>Vrsta rashoda / izdatka</t>
  </si>
  <si>
    <t>Konto rashoda / izdatka (odjeljak)</t>
  </si>
  <si>
    <t>Šifra primatelja / Naziv primatelja / OIB primatelja</t>
  </si>
  <si>
    <t>Adresa primatelja</t>
  </si>
  <si>
    <t>Komunalne usluge</t>
  </si>
  <si>
    <t>GRADSKO KOMUNALNO PODUZEĆE KOMUNALAC d.o.o.</t>
  </si>
  <si>
    <t>Koprivnica, Mosna 15</t>
  </si>
  <si>
    <t>Energija</t>
  </si>
  <si>
    <t>PETROL d.o.o.</t>
  </si>
  <si>
    <t>Ostali nespomenuti rashodi poslovanja</t>
  </si>
  <si>
    <t>Naknade troškova osobama izvan radnog odnosa</t>
  </si>
  <si>
    <t>FINANCIJSKA AGENCIJA</t>
  </si>
  <si>
    <t>Računalne usluge</t>
  </si>
  <si>
    <t>KONTO D.O.O.</t>
  </si>
  <si>
    <t>Pristojbe i naknade</t>
  </si>
  <si>
    <t>Stručno usavršavanje zaposlenika</t>
  </si>
  <si>
    <t>Iznos isplate 
(EUR)</t>
  </si>
  <si>
    <t>HRT - HRVATSKA RADIOTELEVIZIJA</t>
  </si>
  <si>
    <t>GDPR</t>
  </si>
  <si>
    <t>Usluga telefona, pošte, prijevoza</t>
  </si>
  <si>
    <t>Ostale usluge</t>
  </si>
  <si>
    <t>Intelektualne i osobne uluge</t>
  </si>
  <si>
    <t>STUDENTSKI CENTAR U VARAŽDINU</t>
  </si>
  <si>
    <t>TELEMACH HRVATSKA d.o.o.</t>
  </si>
  <si>
    <t>Reprezentacija</t>
  </si>
  <si>
    <t>FRAME j.d.o.o.</t>
  </si>
  <si>
    <t>Usluge tekućeg i investicijskog održavanja</t>
  </si>
  <si>
    <t>Materijal i dijelovi za tek. i investic. održavanje</t>
  </si>
  <si>
    <t>Usluge promidžbe i informiranja</t>
  </si>
  <si>
    <t>ČISTOĆA d.o.o.</t>
  </si>
  <si>
    <t>Uredski materijal i drugi materijalni rashodi</t>
  </si>
  <si>
    <t>Bankarske usluge i usluge platnog prometa</t>
  </si>
  <si>
    <t>HEP-PLIN d.o.o.</t>
  </si>
  <si>
    <t>Uredska oprema i namještaj</t>
  </si>
  <si>
    <t>GASTROCOM d.o.o.</t>
  </si>
  <si>
    <t>Premije osiguranja</t>
  </si>
  <si>
    <t>JVP GRADA KOPRIVNICE</t>
  </si>
  <si>
    <t>NARODNE NOVINE d.d.</t>
  </si>
  <si>
    <t>Uređaji, strojevi i oprema za ostale namjene</t>
  </si>
  <si>
    <t>BIOVIT d.o.o.</t>
  </si>
  <si>
    <t>Službena putovanja</t>
  </si>
  <si>
    <t>SVEUČILIŠTE SJEVER</t>
  </si>
  <si>
    <t>Službena putovanja (putni nalozi)</t>
  </si>
  <si>
    <t>HERMO d.o.o.</t>
  </si>
  <si>
    <t>ROG d.o.o.</t>
  </si>
  <si>
    <t>MALTAR d.o.o.</t>
  </si>
  <si>
    <t>EXPERTUM d.o.o.</t>
  </si>
  <si>
    <t>Knjige</t>
  </si>
  <si>
    <t>Zakupnine i najamnine</t>
  </si>
  <si>
    <t>KING ICT d.o.o.</t>
  </si>
  <si>
    <t>Zagreb, Savska opatovina 36</t>
  </si>
  <si>
    <t>Zagreb, Ulica grada Vukovara 70</t>
  </si>
  <si>
    <t>Požega, Zrinska 48</t>
  </si>
  <si>
    <t>Zagreb, Prisavlje 3</t>
  </si>
  <si>
    <t>Varaždin, Ulica kralja Petra Krešimira IV 42</t>
  </si>
  <si>
    <t>Zagreb, J. Marohnića 1</t>
  </si>
  <si>
    <t>HP-HRVATSKA POŠTA d.d.</t>
  </si>
  <si>
    <t>Zagreb, Jurišićeva 13</t>
  </si>
  <si>
    <t>Koprivnica, Florijanski trg 15</t>
  </si>
  <si>
    <t>A1 HRVATSKA d.o.o.</t>
  </si>
  <si>
    <t>Zagreb, Vrni put 1</t>
  </si>
  <si>
    <t>HEP-OPSKRBA d.o.o.</t>
  </si>
  <si>
    <t>KOPRIVNIČKE VODE d.o.o.</t>
  </si>
  <si>
    <t>Koprivnica, Mosna 15a</t>
  </si>
  <si>
    <t>VARKOM</t>
  </si>
  <si>
    <t>Varaždin, Trg bana Jelačića 15</t>
  </si>
  <si>
    <t>Varaždin, Ognjena Price 13</t>
  </si>
  <si>
    <t>HRVATSKA POŠTANSKA BANKA d.d.</t>
  </si>
  <si>
    <t>Zagreb, Jurišićeva 4</t>
  </si>
  <si>
    <t>Osijek, Cara Hadrijana 7</t>
  </si>
  <si>
    <t>Varaždin, S.S. Kranjčevića 12/1</t>
  </si>
  <si>
    <t>CROATIA OSIGURANJE d.d.</t>
  </si>
  <si>
    <t>Zagreb, V, Jagića 33</t>
  </si>
  <si>
    <t>HOTEL PODRAVINA d.o.o.</t>
  </si>
  <si>
    <t>Koprivnica, Ul. Hrvatske državnosti 9</t>
  </si>
  <si>
    <t>Koprivnica, Oružanska 1</t>
  </si>
  <si>
    <t>Zagreb, Savski gaj XIII. 6</t>
  </si>
  <si>
    <t>Varaždin, Varaždinska ulica-odvojak II. 15</t>
  </si>
  <si>
    <t>AUTOBUSNI PRIJEVOZ d.o.o.</t>
  </si>
  <si>
    <t>Varaždin, Gospodarska 56</t>
  </si>
  <si>
    <t>Varaždin, K. Filića 114/B</t>
  </si>
  <si>
    <t>VŽ2018 d.o.o. ZA USLUGE</t>
  </si>
  <si>
    <t>Varaždin, Ulica braće Radića 1</t>
  </si>
  <si>
    <t>Varaždin, Braće Radića 147</t>
  </si>
  <si>
    <t>Varaždin, F. Prešerna 1</t>
  </si>
  <si>
    <t>Varaždin, Tina Ujevića 17</t>
  </si>
  <si>
    <t>SIGNETA d.o.o.</t>
  </si>
  <si>
    <t>Zagreb, Pantovčak 37</t>
  </si>
  <si>
    <t>ZAŠTITA JUKIĆ d.o.o. ZA TEHNIČKI I TJELESNU ZAŠTITU OSOBA I IMOVINE</t>
  </si>
  <si>
    <t>Kunovec Breg, Koprivnička ulica 121</t>
  </si>
  <si>
    <t>MEDIA NOVINE d.o.o.</t>
  </si>
  <si>
    <t>Čakovec, Kralja Tomislava 2</t>
  </si>
  <si>
    <t>KNJIGOVODSTVENO BRAVARSKE USLUGE "BETEG"</t>
  </si>
  <si>
    <t>Zagreb, Buzinski prila7 10</t>
  </si>
  <si>
    <t>CONRAD ELECTRONIC d.o.o.k.d.</t>
  </si>
  <si>
    <t>Grosuplje, Pod Jelšami 14, Slovenija</t>
  </si>
  <si>
    <t>STYRIA MEDIJSKI SERVISI d.o.o.</t>
  </si>
  <si>
    <t>Zagreb, Oreškovićeva 6H/1</t>
  </si>
  <si>
    <t>Plaće za redovan rad</t>
  </si>
  <si>
    <t>Ostali rashodi za zaposlene (materijalna prava)</t>
  </si>
  <si>
    <t>Doprinosi za obvezno zdravstveno osiguranje</t>
  </si>
  <si>
    <t>Naknade za prijevoz, za rad na terenu i odvojeni život</t>
  </si>
  <si>
    <t>KATEGORIJA 1 - PRAVNE OSOBE - ukupno (EUR)</t>
  </si>
  <si>
    <t>ELEKTRO N, USLUŽNI OBRT</t>
  </si>
  <si>
    <t>KATEGORIJA 1 - FIZIČKE OSOBE - ukupno (EUR)</t>
  </si>
  <si>
    <t>KATEGORIJA 2 - FIZIČKE OSOBE - ukupno (EUR)</t>
  </si>
  <si>
    <t>*Naputak o okvirnom sadržaju 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 (NN 59/23)</t>
  </si>
  <si>
    <t>SVEUČILIŠTE SJEVER, Trg dr. Žarka Dolinara 1, 48000 Koprivnica, OIB 59624928052, RKP 48267</t>
  </si>
  <si>
    <t>Mobilnosti (nastavno osoblje)</t>
  </si>
  <si>
    <t>Mobilnosti (studenti)</t>
  </si>
  <si>
    <t>LEXPERA d.o.o.</t>
  </si>
  <si>
    <t>ELSEVIER B.V.</t>
  </si>
  <si>
    <t>SANTA MARIA d.o.o.</t>
  </si>
  <si>
    <t>LINKS d.o.o.</t>
  </si>
  <si>
    <t>TAPESS d.o.o.</t>
  </si>
  <si>
    <t>AUTOSTAKLO BINGO</t>
  </si>
  <si>
    <t>Naknade građanima i kućanstvima iz proračuna</t>
  </si>
  <si>
    <t>SANITACIJA d.o.o.</t>
  </si>
  <si>
    <t>DANOKA d.o.o.</t>
  </si>
  <si>
    <t>KEMOLAB d.o.o.</t>
  </si>
  <si>
    <t>KOPITEHNA d.o.o.</t>
  </si>
  <si>
    <t>Intelektualne i osobne usluge 
(ugovori o djelu 32372 - ukupan trošak)</t>
  </si>
  <si>
    <t>Intelektualne i osobne usluge 
(autorski ugovori 32371 - ukupan trošak)</t>
  </si>
  <si>
    <t>OBZOR PUTOVANJA d.o.o. PUTNIČKA AGENCIJA</t>
  </si>
  <si>
    <t>Zagreb, Nikole Tesle 5</t>
  </si>
  <si>
    <t>HDMK - HRVATSKO DRUŠTVO MENADŽERA KVALITETE</t>
  </si>
  <si>
    <t>Zagreb, Tuškanova 37</t>
  </si>
  <si>
    <t>Kastav, Radna Zona Žegoti 5C</t>
  </si>
  <si>
    <t>Zagreb, Nadinska 11</t>
  </si>
  <si>
    <t>Varaždin, Gospodarska 29c</t>
  </si>
  <si>
    <t>AUTOMOBIL LONČAR d.o.o.</t>
  </si>
  <si>
    <t>Sveta Nedjelja, Ljubljanska ulica 2a</t>
  </si>
  <si>
    <t>Virovitica, Sv. Križa 117</t>
  </si>
  <si>
    <t>BC GRUP A.S.</t>
  </si>
  <si>
    <t>Turska, Ankara, Mustafa Kemal Mah 2134</t>
  </si>
  <si>
    <t>Nizozemska, Amsterdam, Radarweg 29</t>
  </si>
  <si>
    <t>NL005033019B01</t>
  </si>
  <si>
    <t>Varaždin, Optujski odvojak 12</t>
  </si>
  <si>
    <t>Koprivnica, Ulica Miklinovec 48</t>
  </si>
  <si>
    <t>ZELENI OBROK ZDRAVLJA j.d.o.o.</t>
  </si>
  <si>
    <t>Koprivnica, Hrvatskih branitelja 1</t>
  </si>
  <si>
    <t>REGIONALNI TJEDNIK d.o.o.</t>
  </si>
  <si>
    <t>Varaždin, Anina 11</t>
  </si>
  <si>
    <t>Zagreb, Jandrićeva 12</t>
  </si>
  <si>
    <t>AGENCIJA ZA KOMERCIJALNU DJELATNOST - AKD d.o.o.</t>
  </si>
  <si>
    <t>Zagreb, Savska 31</t>
  </si>
  <si>
    <t>Pušćine, Čakovečka 124</t>
  </si>
  <si>
    <t>FAKULTET GRAĐEVINARSTVA, ARHITEKTURE I GEODEZIJE</t>
  </si>
  <si>
    <t>Split, Matice Hrvatske 15</t>
  </si>
  <si>
    <t>KIŠ-FOOD, OBRT ZA UGOSTITELJSTVO, TRGOVINU I USLUGE</t>
  </si>
  <si>
    <t>EMILY SJAJ, OBRT ZA ČIŠĆENJE I USLUGE</t>
  </si>
  <si>
    <t>BEDEM, ZAJEDNIČKI UGOSTITELJSKI OBRT</t>
  </si>
  <si>
    <r>
      <t xml:space="preserve">SVEUČILIŠTE SJEVER_isplate sredstava za mjesec </t>
    </r>
    <r>
      <rPr>
        <b/>
        <sz val="10"/>
        <color rgb="FFFF0000"/>
        <rFont val="Calibri"/>
        <family val="2"/>
        <charset val="238"/>
        <scheme val="minor"/>
      </rPr>
      <t>OŽUJAK 2024.</t>
    </r>
  </si>
  <si>
    <t>JAVNI BILJEŽNIK NIKOLA VULIĆ</t>
  </si>
  <si>
    <t>JAVNI BILJEŽNIK ZVJEZDANA RAUŠ-KLIER</t>
  </si>
  <si>
    <t>SSUM CONSULTING</t>
  </si>
  <si>
    <t>Intelektualne i osobne usluge</t>
  </si>
  <si>
    <t>SOLARIS d.d.</t>
  </si>
  <si>
    <t>OLYMPIA VODICE d.d.</t>
  </si>
  <si>
    <t>GRAĐEVINSKI FAKULTET</t>
  </si>
  <si>
    <t>GALON VODE d.o.o.</t>
  </si>
  <si>
    <t>VARAŽDINSKE VIJESTI d.o.o.</t>
  </si>
  <si>
    <t>MIPCRO d.o.o.</t>
  </si>
  <si>
    <t>ADRIALIFT d.o.o.</t>
  </si>
  <si>
    <t>GRAD ĐURĐEVAC</t>
  </si>
  <si>
    <t>Zagreb, Ulica grada Vukovara 37</t>
  </si>
  <si>
    <t>TINA, OBRT ZA INFORMATIKU I DRUGE USLUGE</t>
  </si>
  <si>
    <t>ELEKTRO OBAD d.o.o.</t>
  </si>
  <si>
    <t>REKLAM, obrt za usluge, promidžbu, dizajn i proizvodnju</t>
  </si>
  <si>
    <t>TIGAR TEATAR</t>
  </si>
  <si>
    <t>GRAND TOURS</t>
  </si>
  <si>
    <t>P&amp;GOT d.o.o.</t>
  </si>
  <si>
    <t>BELAJ d.o.o. VARAŽDIN</t>
  </si>
  <si>
    <t>INEL d.o.o.</t>
  </si>
  <si>
    <t>MIKOL d.o.o.</t>
  </si>
  <si>
    <t>CS d.o.o.</t>
  </si>
  <si>
    <t xml:space="preserve">AEC - ELEKTRONIKA, AUTOMATIKA, TELEMETRIJA </t>
  </si>
  <si>
    <t>SERVIS KOŠIĆ d.o.o.</t>
  </si>
  <si>
    <t>PROTON EL d.o.o.</t>
  </si>
  <si>
    <t>Z-EL d.o.o. (CHIPOTEKA)</t>
  </si>
  <si>
    <t>M.I.P. METAL d.o.o. NEDELIŠĆE</t>
  </si>
  <si>
    <t>MERIDIJANI</t>
  </si>
  <si>
    <t>SUPERPRINT DIGITALNA TISKARA</t>
  </si>
  <si>
    <t>CLEANING SOLUTIONS j.d.o.o.</t>
  </si>
  <si>
    <t>NOVEL CENTAR d.o.o.</t>
  </si>
  <si>
    <t>ELEKTRO PAVLIČEVIĆ, obrt za elektroinstalacije</t>
  </si>
  <si>
    <t>SICK MOBILISIS d.o.o.</t>
  </si>
  <si>
    <t>HRVATSKA GOSPODARSKA KOMORA</t>
  </si>
  <si>
    <t>PETGRAD d.o.o.</t>
  </si>
  <si>
    <t>BSB EVENTS d.o.o.</t>
  </si>
  <si>
    <t>OPG KOLENKO</t>
  </si>
  <si>
    <t>PARADISO -CVETKOVIČ MARJAN, SLOVENIJA</t>
  </si>
  <si>
    <t>PENTA d.o.o.</t>
  </si>
  <si>
    <t>UIKTEN</t>
  </si>
  <si>
    <t>MDPI</t>
  </si>
  <si>
    <t>HRVATSKI ZAVOD ZA NORME</t>
  </si>
  <si>
    <t>HRVATSKI SAVEZ GLUHOSLIJEPIH OSOBA "DODIR"</t>
  </si>
  <si>
    <t>UDRUGA ZA PROM. KULTURE AUTO. I DIZAJNA SCUDERIA</t>
  </si>
  <si>
    <t>F.R.-CVJEĆARSTVO j.d.o.o.</t>
  </si>
  <si>
    <t>EDC d.o.o.</t>
  </si>
  <si>
    <t>NJEMAČKO-HRVATSKA INDUSTRIJSKA I TRGOVINSKA KOMORA</t>
  </si>
  <si>
    <t>AUTO CENTAR KOS d.o.o.</t>
  </si>
  <si>
    <t>MEĐUNARODNA AGENCIJA ZA RAZVOJ d.o.o.</t>
  </si>
  <si>
    <t>ANDIVI d.o.o.</t>
  </si>
  <si>
    <t>CERTITUDO PARTNER d.o.o.</t>
  </si>
  <si>
    <t>GASTRO-TIM d.o.o.</t>
  </si>
  <si>
    <t>TOPIĆ USLUGE d.o.o.</t>
  </si>
  <si>
    <t>SVEUČILIŠNI RAČUNSKI CENTAR - SRCE</t>
  </si>
  <si>
    <t>AUTO HRVATSKA AUTOMOBILI d.o.o.</t>
  </si>
  <si>
    <t>ASC AUTOSERVISNI CENTAR d.d.</t>
  </si>
  <si>
    <t>ZAVOD ZA JAVNO ZDRAVSTVO VARAŽDINSKE ŽUPANIJE</t>
  </si>
  <si>
    <t>JVP GRADA VARAŽDINA</t>
  </si>
  <si>
    <t>KVANTUM-TIM d.o.o.</t>
  </si>
  <si>
    <t>IN PROMOCIJA d.o.o.</t>
  </si>
  <si>
    <t>HEP PROIZVODNJA d.o.o.</t>
  </si>
  <si>
    <t>PROFIL KLETT</t>
  </si>
  <si>
    <t>PROFOTEKS d.o.o.</t>
  </si>
  <si>
    <t>HANZA MEDIA d.o.o.</t>
  </si>
  <si>
    <t>HGSPOT GRUPA d.o.o.</t>
  </si>
  <si>
    <t>PODRAVKA d.d.</t>
  </si>
  <si>
    <t>ZLATNE GORICE, OBRT ZA UGOSTITELJSTVO</t>
  </si>
  <si>
    <t>UDRUŽENJE EKONOMISTA I MENADŽERA BALKANA</t>
  </si>
  <si>
    <t>CCC RightsLink - Magazine of Concrete Research</t>
  </si>
  <si>
    <t>Udruženje za podršku i kreativni razvoj djece i mladih Tuzla</t>
  </si>
  <si>
    <t>LESNINA H d.o.o.</t>
  </si>
  <si>
    <t>SWANSEA UNIVERSITY</t>
  </si>
  <si>
    <t>IATED ACADEMY S.L.</t>
  </si>
  <si>
    <t>GLOBTOUR EVENT d.o.o.</t>
  </si>
  <si>
    <t>AEGEAN AIRLINES</t>
  </si>
  <si>
    <t>UNIQA OSIGURANJE d.d.</t>
  </si>
  <si>
    <t>MEĐUNARODNO UDRUŽENJE ZNANSTVENIKA I STRUČNJAKA ZA ZAŠTITU OKOLIŠA</t>
  </si>
  <si>
    <t>HRVATSKO DRUŠTVO ZA OPERACIJSKA ISTRAŽIVANJA</t>
  </si>
  <si>
    <t>PREHRAMBENO-TEHNOLOŠKI FAKULTET OSIJEK</t>
  </si>
  <si>
    <t>POLJOCENTAR d.o.o.</t>
  </si>
  <si>
    <t>VARAŽDINTOURS PUTNIČKA AGENCIJA d.o.o.</t>
  </si>
  <si>
    <t>MOSKVA d.o.o.</t>
  </si>
  <si>
    <t>Belgija, Lueven, Brouwersstraat 4</t>
  </si>
  <si>
    <t>BE793536214</t>
  </si>
  <si>
    <t>MARBIS d.o.o. za turizam</t>
  </si>
  <si>
    <t>Koprivnica, Taraščice 15</t>
  </si>
  <si>
    <t>AKADEMIJA ZA UMJETNOST I KULTURU U OSIJEKU</t>
  </si>
  <si>
    <t>Osijek, Kralja Petra Svačića 1/F</t>
  </si>
  <si>
    <t>Šibenik, Hoteli Solaris 86</t>
  </si>
  <si>
    <t>Vodice, Ljudevita Gaja 6</t>
  </si>
  <si>
    <t>BIEDERMANN MECHATRONIK</t>
  </si>
  <si>
    <t>Njemačka, Gewerbepark 5</t>
  </si>
  <si>
    <t>Ludbreg, Ludbreška 116</t>
  </si>
  <si>
    <t>MAGMA D.O.O. ZA TRGOVINU I USLUGE</t>
  </si>
  <si>
    <t>Jalkovec, Varaždinska ulica - odvojak I 14</t>
  </si>
  <si>
    <t>Varaždin, Supilova 7B</t>
  </si>
  <si>
    <t>Ivanec, Dr. Adalberta Georgijevića 3</t>
  </si>
  <si>
    <t>Rijeka, Braće Baćić 36</t>
  </si>
  <si>
    <t>Novi Marof, Zagrebačka 16</t>
  </si>
  <si>
    <t>Zagreb, A. Kačića Miošića 26</t>
  </si>
  <si>
    <t>Varaždin, Kratka 2</t>
  </si>
  <si>
    <t>Koprivnica, Špoljarska 50</t>
  </si>
  <si>
    <t>Đurđevac, Stjepana Radića 1</t>
  </si>
  <si>
    <t>Varaždin, Franje Kurelca 11</t>
  </si>
  <si>
    <t>Split, Sitnice 19a</t>
  </si>
  <si>
    <t>Čakovec, Stjepana Bencea 10</t>
  </si>
  <si>
    <t>Čakovec, Vladimira Nazora 3a</t>
  </si>
  <si>
    <t>Radovan, M. Ožegovića</t>
  </si>
  <si>
    <t>Križevci, Bjelovarska ulica 7</t>
  </si>
  <si>
    <t>Zagreb, Radnička ulica 177</t>
  </si>
  <si>
    <t>Sesvete, Industrijska cesta 28</t>
  </si>
  <si>
    <t>Nedelišće, Obrnička 5</t>
  </si>
  <si>
    <t>Koprivnica, Opatička 5/1</t>
  </si>
  <si>
    <t>Varaždin, Kućanska ulica 14</t>
  </si>
  <si>
    <t>Zagreb, Kolarova 9</t>
  </si>
  <si>
    <t>Varaždin, Varaždinska ulica II odvojak 7</t>
  </si>
  <si>
    <t>Zagreb, Roosveltov trg 2</t>
  </si>
  <si>
    <t>Koprivnica, Trg T. dr. Bardeka 4</t>
  </si>
  <si>
    <t>Zagreb, Vjekoslava Hainzela 4a</t>
  </si>
  <si>
    <t>Zagreb, Izidora Krašnjavoga 25</t>
  </si>
  <si>
    <t>Zagreb, Ulica grada Vukovara 78</t>
  </si>
  <si>
    <t>Varaždin, Jalkovečka 16</t>
  </si>
  <si>
    <t>Zagreb, Antuna Štrbana 18</t>
  </si>
  <si>
    <t>Zagreb, Strojarska cesta 22/11</t>
  </si>
  <si>
    <t>Varaždin, Cehovska 18</t>
  </si>
  <si>
    <t>Varaždin, Ivana Meštrovića 4</t>
  </si>
  <si>
    <t>Slovenija, Maribor, Zagrebačka cesta 102</t>
  </si>
  <si>
    <t>SI12053961</t>
  </si>
  <si>
    <t>Zagreb, VI. Podbrežje 4</t>
  </si>
  <si>
    <t>Varaždin, Braće Radića 102</t>
  </si>
  <si>
    <t>ASSOCIATION FOR COMPUTING MACHINERY</t>
  </si>
  <si>
    <t>SAD, New York</t>
  </si>
  <si>
    <t>Švicarska, Basel, St. Alban-Anlage 66</t>
  </si>
  <si>
    <t>Novi Pazar, HILMA ROŽAJCA 15, Srbija</t>
  </si>
  <si>
    <t>CH115694943</t>
  </si>
  <si>
    <t>IADIS - Associacao</t>
  </si>
  <si>
    <t>Lisabon, Rua Sao Sebastiao da  Pedreira 100, Portugal</t>
  </si>
  <si>
    <t>PT505745135</t>
  </si>
  <si>
    <t>Zagreb, P.J. Mletačka 11</t>
  </si>
  <si>
    <t>Zagreb, J. Marohnića 5</t>
  </si>
  <si>
    <t>Zagreb, Radnička cesta 182</t>
  </si>
  <si>
    <t>Varaždin, Koprivnička 2</t>
  </si>
  <si>
    <t>Varaždin, Ivana Meštrovića 1/11</t>
  </si>
  <si>
    <t>Varaždin, Trenkova 44</t>
  </si>
  <si>
    <t>Zagreb, Voćarska 6a</t>
  </si>
  <si>
    <t>Mala Subotica, Nikole Tesle 1/A</t>
  </si>
  <si>
    <t>*09518585079</t>
  </si>
  <si>
    <t>Zagreb, Hektorovićeva 2</t>
  </si>
  <si>
    <t>Varaždin, Ulica kneza Trpimira 49b</t>
  </si>
  <si>
    <t>Zagreb, Koranska 2</t>
  </si>
  <si>
    <t>Zagreb, Av. Dubrovnik 46</t>
  </si>
  <si>
    <t>Koprivnica, A. Starčevića 32</t>
  </si>
  <si>
    <t>VILNIUS GEDIMINAS TEHNICAL UNIVERSITY</t>
  </si>
  <si>
    <t>LT119502413</t>
  </si>
  <si>
    <t>Litva, Vlnius, Sauletekio al. 11</t>
  </si>
  <si>
    <t>RS108747027</t>
  </si>
  <si>
    <t>Beograd, Ustanička 179/2, Srbija</t>
  </si>
  <si>
    <t>SAD, Danvers, MA 01923 USA</t>
  </si>
  <si>
    <t>Varaždin, Gospodarska bb</t>
  </si>
  <si>
    <t>Wales, Singleton Park, Ujedinjeno Kraljevstvo</t>
  </si>
  <si>
    <t>ESB98579568</t>
  </si>
  <si>
    <t>Valencija, Plazza Legion Espanola 11, Bajo, Španjolska</t>
  </si>
  <si>
    <t>Zagreb, Preradovićeva 14</t>
  </si>
  <si>
    <t>Grčka, H.Q.: Building 57, Athens</t>
  </si>
  <si>
    <t> EL094468339</t>
  </si>
  <si>
    <t>Zagreb, Planinska 13a</t>
  </si>
  <si>
    <t>Osijek, Naselje Vladimira Nazora 22</t>
  </si>
  <si>
    <t>Osijek, Franje Kuhača 20</t>
  </si>
  <si>
    <t>Križevci, Obrtnička 12</t>
  </si>
  <si>
    <t>Varaždin, A. Stepinca 1</t>
  </si>
  <si>
    <t>Balkanska 1, Srbija</t>
  </si>
  <si>
    <t>Sitni inventar i auto gume</t>
  </si>
  <si>
    <t>Službena, radna i zaštitna odjeća i obuća</t>
  </si>
  <si>
    <t>Članarine i norme</t>
  </si>
  <si>
    <t>Ostala prava</t>
  </si>
  <si>
    <t>Pristojbe i naknade (naknada za nezapošljavanje invalida)</t>
  </si>
  <si>
    <t>DUKIĆ BRANIMIR</t>
  </si>
  <si>
    <t>KLEPIĆ ZDENKO</t>
  </si>
  <si>
    <t>IRENA ZAVRL</t>
  </si>
  <si>
    <t>DOŽIĆ TIN</t>
  </si>
  <si>
    <t>BERGOVEC MIJO</t>
  </si>
  <si>
    <t>BURSAĆ DANIJEL</t>
  </si>
  <si>
    <t>BUTIGAN DOMAGOJ</t>
  </si>
  <si>
    <t>GAZIĆ MARIO</t>
  </si>
  <si>
    <t>JANOVIĆ ŠPIRO</t>
  </si>
  <si>
    <t>KIĐEMET - PISKAČ SPOMENKA</t>
  </si>
  <si>
    <t>LUJANAC LJILJANA</t>
  </si>
  <si>
    <t>LUKAČEVIĆ MARTA</t>
  </si>
  <si>
    <t>LUKIĆ ANITA</t>
  </si>
  <si>
    <t>MARTINOVIĆ ŽELJKA</t>
  </si>
  <si>
    <t>MUNIVRANA ŠKVORC HELENA</t>
  </si>
  <si>
    <t>PAJTAK ALEN</t>
  </si>
  <si>
    <t>PROTRKA RIKARDO</t>
  </si>
  <si>
    <t>SOLJAČIĆ VRANEŠ HRVOJKA</t>
  </si>
  <si>
    <t>ŠEGOVIĆ IGOR</t>
  </si>
  <si>
    <t>ZEMBER SANJA</t>
  </si>
  <si>
    <t>BALAGOVIĆ IVAN</t>
  </si>
  <si>
    <t>BRGLEZ MARTINA</t>
  </si>
  <si>
    <t>DENAC ZLATKO</t>
  </si>
  <si>
    <t>GLAVAČ IVANA</t>
  </si>
  <si>
    <t>GUŽVINEC TATJANA</t>
  </si>
  <si>
    <t>HERIĆ MARIO</t>
  </si>
  <si>
    <t>HORVAT MARGARETA</t>
  </si>
  <si>
    <t>HRŠAK MAJA</t>
  </si>
  <si>
    <t>HRŽENJAK ZDRAVKO</t>
  </si>
  <si>
    <t>JAMNIĆ MIROSLAV</t>
  </si>
  <si>
    <t>KANEŠIĆ IVANA</t>
  </si>
  <si>
    <t>KATANOVIĆ VESNICA</t>
  </si>
  <si>
    <t>KELEMEN JELENA</t>
  </si>
  <si>
    <t>KOLOŠA ANA</t>
  </si>
  <si>
    <t>KOSTANJEVEC LUCIJA</t>
  </si>
  <si>
    <t>KOVAČIĆ NIKOLA</t>
  </si>
  <si>
    <t>KUČINA DUBRAVKA</t>
  </si>
  <si>
    <t>LAUŠ TOMISLAV</t>
  </si>
  <si>
    <t>LISJAK LAURA</t>
  </si>
  <si>
    <t>MAČEK BRANKA</t>
  </si>
  <si>
    <t>MAČEK ZDRAVKO</t>
  </si>
  <si>
    <t>MANDIĆ MARIO</t>
  </si>
  <si>
    <t>MARTINEC MIRJANA</t>
  </si>
  <si>
    <t>MATOVINOVIĆ IVAN</t>
  </si>
  <si>
    <t>PANCIROV FILIP</t>
  </si>
  <si>
    <t>RATKOVIĆ BRANKO</t>
  </si>
  <si>
    <t>RITOŠA KRISTINA</t>
  </si>
  <si>
    <t>RUŠNJAK DRAGICA</t>
  </si>
  <si>
    <t>SINKOVIĆ HELENA</t>
  </si>
  <si>
    <t>ŠĆUKANEC BESEDNIK ANDREJA</t>
  </si>
  <si>
    <t>ŠILEC LUCIJA</t>
  </si>
  <si>
    <t>ŠTEFIĆ SANELA</t>
  </si>
  <si>
    <t>TALAŠ DAVOR</t>
  </si>
  <si>
    <t>VERONEK KRISTINA</t>
  </si>
  <si>
    <t>VLAŠIĆ DINO</t>
  </si>
  <si>
    <t>ZORMAN ELIZABETA</t>
  </si>
  <si>
    <t>BAĆE JOSIP</t>
  </si>
  <si>
    <t>GORIČANEC TEODOR</t>
  </si>
  <si>
    <t>HALUGA VLADIMIR</t>
  </si>
  <si>
    <t>KLJAJIN MILAN</t>
  </si>
  <si>
    <t>KNEZIĆ JOSIP</t>
  </si>
  <si>
    <t>KOMADINA DARKO</t>
  </si>
  <si>
    <t>MACAN KREŠIMIR</t>
  </si>
  <si>
    <t>TURKOVIĆ GORAN</t>
  </si>
  <si>
    <t>VUKELIĆ ANTONIJA</t>
  </si>
  <si>
    <t>AL-MUFLEH LUCIJA</t>
  </si>
  <si>
    <t>BAJS ANITA</t>
  </si>
  <si>
    <t>BELEC IRIS</t>
  </si>
  <si>
    <t>BLAŽI ALENKA</t>
  </si>
  <si>
    <t>BOSNAR MARTINA</t>
  </si>
  <si>
    <t>BOTAK LANA</t>
  </si>
  <si>
    <t>BOŽIČEVIĆ RUŽICA</t>
  </si>
  <si>
    <t>BRUNEC IVANA</t>
  </si>
  <si>
    <t>BUHIN MAJA</t>
  </si>
  <si>
    <t>BUŽANIĆ BOŽICA</t>
  </si>
  <si>
    <t>CECARKO KARMEN</t>
  </si>
  <si>
    <t>CESARIĆ VALENTINA</t>
  </si>
  <si>
    <t>CESTAR MIRELA</t>
  </si>
  <si>
    <t>CIBER MAJA</t>
  </si>
  <si>
    <t>ČIBARIĆ MARINA</t>
  </si>
  <si>
    <t>DARABUŠ PETRA-LANA</t>
  </si>
  <si>
    <t>HABEK BREZOVEC IVANA</t>
  </si>
  <si>
    <t>HORVAT NEVENKA</t>
  </si>
  <si>
    <t>HORVATIĆ KSENIJA</t>
  </si>
  <si>
    <t>IGREC MILJENKA</t>
  </si>
  <si>
    <t>JALŠOVEC GORDANA</t>
  </si>
  <si>
    <t>JOZINOVIĆ DIJANA</t>
  </si>
  <si>
    <t>KAPITARIĆ BOŽENA</t>
  </si>
  <si>
    <t>KNOK ŠTEFANIJA</t>
  </si>
  <si>
    <t>KOČEVAR VESNA</t>
  </si>
  <si>
    <t>KOKOT MILJENKO</t>
  </si>
  <si>
    <t>KORPAR MARIJA</t>
  </si>
  <si>
    <t>KOS ZDRAVKA</t>
  </si>
  <si>
    <t>KOSANOVIĆ DORA</t>
  </si>
  <si>
    <t>KRANJEC KRISTINA</t>
  </si>
  <si>
    <t>KRIŽANEC PATRICIJA</t>
  </si>
  <si>
    <t>KRZNAREVIĆ SIMONA</t>
  </si>
  <si>
    <t>KUKEC KSENIJA</t>
  </si>
  <si>
    <t>KURTIĆ MIHAELA</t>
  </si>
  <si>
    <t>LESKOVAR KRUNOSLAV</t>
  </si>
  <si>
    <t>LJUBIČIĆ IVANA</t>
  </si>
  <si>
    <t>LOVRIĆ SANDRA</t>
  </si>
  <si>
    <t>MALEKINUŠIĆ FILIP</t>
  </si>
  <si>
    <t>MARKOVIĆ MAJA</t>
  </si>
  <si>
    <t>MESIĆ JASMINA</t>
  </si>
  <si>
    <t>MEŠTRIĆ ANITA</t>
  </si>
  <si>
    <t>MINĐEK SNJEŽANA</t>
  </si>
  <si>
    <t>NESTIĆ KATARINA</t>
  </si>
  <si>
    <t>PINTARIĆ BARBARA</t>
  </si>
  <si>
    <t>PONGRAC RENATA</t>
  </si>
  <si>
    <t>PRELOŽNJAK BOJANA</t>
  </si>
  <si>
    <t>RAJKOVIĆ KSENIJA</t>
  </si>
  <si>
    <t>SAMAC-VINTER MIHAELA</t>
  </si>
  <si>
    <t>SPIRIĆ ERIKA</t>
  </si>
  <si>
    <t>SRNEC JASMINA</t>
  </si>
  <si>
    <t>ŠIVALEC GORDANA</t>
  </si>
  <si>
    <t>ŠOBAK SNJEŽANA</t>
  </si>
  <si>
    <t>ŠTRLEK JANJA</t>
  </si>
  <si>
    <t>TELEBAR IVANA</t>
  </si>
  <si>
    <t>TOMAŠKOVIĆ JASNA</t>
  </si>
  <si>
    <t>TUMPIĆ ANA</t>
  </si>
  <si>
    <t>TURK PETRA</t>
  </si>
  <si>
    <t>VLAHOVA BILIĆ NIKOLINA</t>
  </si>
  <si>
    <t>ŽEŽELJ SLAĐANA</t>
  </si>
  <si>
    <t>FUČKAR SINIŠA</t>
  </si>
  <si>
    <t>AMADORI MIRNA</t>
  </si>
  <si>
    <t>BAJS JANOVIć MAJA</t>
  </si>
  <si>
    <t>BODROŽIĆ MARKO</t>
  </si>
  <si>
    <t>BOGDAN ANDREJA</t>
  </si>
  <si>
    <t>BRKIĆ DRAGAN</t>
  </si>
  <si>
    <t>BUKVIĆ ZLATKO</t>
  </si>
  <si>
    <t>CVETKOVIĆ SVETISLAV</t>
  </si>
  <si>
    <t>ČEHOK IVAN</t>
  </si>
  <si>
    <t>ČIKIĆ ANTE</t>
  </si>
  <si>
    <t>GLOŽINIĆ MATIJA</t>
  </si>
  <si>
    <t>HORVAT DAJANA MARIA</t>
  </si>
  <si>
    <t>JOZIĆ NIKOLA</t>
  </si>
  <si>
    <t>JURAK IGOR</t>
  </si>
  <si>
    <t>KANIŠKI IVICA</t>
  </si>
  <si>
    <t>KOLAREK KARAKAŠ MIRJANA</t>
  </si>
  <si>
    <t>KOPJAR ŽELJKA</t>
  </si>
  <si>
    <t>KOPREK IVAN</t>
  </si>
  <si>
    <t>KRUŠELJ ŽELJKO</t>
  </si>
  <si>
    <t>KUDELIĆ NENAD</t>
  </si>
  <si>
    <t>LJEVAK IVONA</t>
  </si>
  <si>
    <t>MILAS IVAN</t>
  </si>
  <si>
    <t>MODRIĆ DAMIR</t>
  </si>
  <si>
    <t>MUSTAPIĆ MILJENKO</t>
  </si>
  <si>
    <t>NOVINŠČAK TOMISLAV</t>
  </si>
  <si>
    <t>OVČINA AMER</t>
  </si>
  <si>
    <t>PIGAC BISERKA</t>
  </si>
  <si>
    <t>PULJIZ ZVONIMIR</t>
  </si>
  <si>
    <t>RADIĆ IVAN</t>
  </si>
  <si>
    <t>REPOVEČKI SENKA</t>
  </si>
  <si>
    <t>RUSAK MONIKA</t>
  </si>
  <si>
    <t>SEKOVANIĆ ANICA</t>
  </si>
  <si>
    <t>SERTIĆ VESNA</t>
  </si>
  <si>
    <t>STOJIĆ DUNJA</t>
  </si>
  <si>
    <t>ŠLEZAK PETRA</t>
  </si>
  <si>
    <t>TRŠEK DENIS</t>
  </si>
  <si>
    <t>VASILJ OLIVER</t>
  </si>
  <si>
    <t>VILKE SINIŠA</t>
  </si>
  <si>
    <t>VIZJAK KERETIĆ MAJA</t>
  </si>
  <si>
    <t>ATANASOV PILJEK DIANA</t>
  </si>
  <si>
    <t>BAKSA SARAJKO</t>
  </si>
  <si>
    <t>BOŠNJAK ANA</t>
  </si>
  <si>
    <t>BRAJŠA-ŽGANEC ANDREJA</t>
  </si>
  <si>
    <t>CAR ZLATAN</t>
  </si>
  <si>
    <t>CIMBOLA ZDRAVKO</t>
  </si>
  <si>
    <t>ĐURANOVIĆ MARINA</t>
  </si>
  <si>
    <t>JAJAC NIKŠA</t>
  </si>
  <si>
    <t>JAKUPEC DUBRAVKA</t>
  </si>
  <si>
    <t>KUĆAR MAJA</t>
  </si>
  <si>
    <t>MACOLIĆ KUPARIĆ KLARA</t>
  </si>
  <si>
    <t>OTO DANIJEL</t>
  </si>
  <si>
    <t>PERUŠ IZTOK</t>
  </si>
  <si>
    <t>PLANTAK NINOSLAV</t>
  </si>
  <si>
    <t>SKALA TIBOR</t>
  </si>
  <si>
    <t>TOMERLIN RENATA</t>
  </si>
  <si>
    <t>VLAHEK PAVAO</t>
  </si>
  <si>
    <t>VUKOVIĆ DAVID</t>
  </si>
  <si>
    <t>ZLATIĆ LUKA</t>
  </si>
  <si>
    <t>BILIĆ FRANJO</t>
  </si>
  <si>
    <t>BUNIĆ ŽELJKO</t>
  </si>
  <si>
    <t>ČOLAK IVO</t>
  </si>
  <si>
    <t>ERCEGOVAC PETRA</t>
  </si>
  <si>
    <t>GODEC -VINCEKOVIĆ IVANA</t>
  </si>
  <si>
    <t>HADELAN LARI</t>
  </si>
  <si>
    <t>HORVAT ANA</t>
  </si>
  <si>
    <t>JAMBROŠIĆ KRISTIJAN</t>
  </si>
  <si>
    <t>JURKIĆ SVIBEN TAMARA</t>
  </si>
  <si>
    <t>KATALINIĆ NATAŠA</t>
  </si>
  <si>
    <t>KATALINIĆ VJERA</t>
  </si>
  <si>
    <t>KLOBUČAR HRVOJE</t>
  </si>
  <si>
    <t>LEPEN NIKOLA</t>
  </si>
  <si>
    <t>LONČARIĆ NATAŠA</t>
  </si>
  <si>
    <t>MATAČIĆ DAVOR</t>
  </si>
  <si>
    <t>MIŠEVIĆ DOMINIK</t>
  </si>
  <si>
    <t>NJERŠ MARINA</t>
  </si>
  <si>
    <t>PARAVINJA MIODRAG</t>
  </si>
  <si>
    <t>SAKAČ NIKOLA</t>
  </si>
  <si>
    <t>SKENDER ANDREJ</t>
  </si>
  <si>
    <t>SMOLJIĆ HRVOJE</t>
  </si>
  <si>
    <t>STOJKOV MARINKO</t>
  </si>
  <si>
    <t>VLAHOVIĆ TATJANA</t>
  </si>
  <si>
    <t>VUGER STJEPAN</t>
  </si>
  <si>
    <t>VUKOVIĆ JOSIP</t>
  </si>
  <si>
    <t>ZORIČIĆ ZORAN</t>
  </si>
  <si>
    <t>BOBIĆ DAVOR</t>
  </si>
  <si>
    <t>BUNTAK BRANIMIR</t>
  </si>
  <si>
    <t>ČEP ANDREJ</t>
  </si>
  <si>
    <t>DRLJAČA MIROSLAV</t>
  </si>
  <si>
    <t>DUJMIĆ FILIP</t>
  </si>
  <si>
    <t>GRGUREVIĆ DAVOR</t>
  </si>
  <si>
    <t>IVANDIĆ VIDOVIĆ DARIJA</t>
  </si>
  <si>
    <t>IVKOŠIĆ MARKO</t>
  </si>
  <si>
    <t>JAGETIĆ JURICA</t>
  </si>
  <si>
    <t>JOVAN MARIJA</t>
  </si>
  <si>
    <t>KARLOVIĆ SVEN</t>
  </si>
  <si>
    <t>KLARIĆ BORIS</t>
  </si>
  <si>
    <t>KRAŠEVAC SAKAČ MARIJA</t>
  </si>
  <si>
    <t>KUKIĆ DAMIR</t>
  </si>
  <si>
    <t>KURTI FITIM</t>
  </si>
  <si>
    <t>LEŠINA MARIO</t>
  </si>
  <si>
    <t>LISJAK JOSIP</t>
  </si>
  <si>
    <t>LJUBIN GOLUB TAJANA</t>
  </si>
  <si>
    <t>LOPARIĆ SANJA</t>
  </si>
  <si>
    <t>MAJSTOROVIĆ VLADO</t>
  </si>
  <si>
    <t>MARIČEVIĆ MARKO</t>
  </si>
  <si>
    <t>MOSKALOVA KHRYSTYNA</t>
  </si>
  <si>
    <t>MRVČIĆ JASNA</t>
  </si>
  <si>
    <t>PAP KLAUDIO</t>
  </si>
  <si>
    <t>ŠAC VLADIMIR</t>
  </si>
  <si>
    <t>ŠARIĆ TOMISLAV</t>
  </si>
  <si>
    <t>ADAMOVIĆ NEVEN</t>
  </si>
  <si>
    <t>BOSILJKOV TOMISLAV</t>
  </si>
  <si>
    <t>DŽIN KRISTINA</t>
  </si>
  <si>
    <t>GALOVIĆ MATO</t>
  </si>
  <si>
    <t>HORVAT ZLATKO</t>
  </si>
  <si>
    <t>HORVATIĆ NOVAK AMALIJA</t>
  </si>
  <si>
    <t>HOSTIĆ DAVOR</t>
  </si>
  <si>
    <t>IMAMOVIĆ DENIS</t>
  </si>
  <si>
    <t>JALUŠIĆ BORIS</t>
  </si>
  <si>
    <t>JOZIĆ JOSIP</t>
  </si>
  <si>
    <t>KARAKAŠIĆ MIRKO</t>
  </si>
  <si>
    <t>KIRINIĆ SILOV IVA</t>
  </si>
  <si>
    <t>KLASNIĆ IRENA</t>
  </si>
  <si>
    <t>KNEŽEVIĆ NADA</t>
  </si>
  <si>
    <t>KOZAK DRAŽAN</t>
  </si>
  <si>
    <t>LOVREČIĆ GORDANA</t>
  </si>
  <si>
    <t>LUČIĆ DRAŽEN</t>
  </si>
  <si>
    <t>MARIČIĆ SVEN</t>
  </si>
  <si>
    <t>MIŠČANČUK MARIJA</t>
  </si>
  <si>
    <t>PEJIĆ MARINA</t>
  </si>
  <si>
    <t>PELICARIĆ HRVOJE</t>
  </si>
  <si>
    <t>PERKUŠIĆ IVANA</t>
  </si>
  <si>
    <t>POLŠEK DARKO</t>
  </si>
  <si>
    <t>PUDIĆ DALIBOR</t>
  </si>
  <si>
    <t>SIGETIĆ KARLO</t>
  </si>
  <si>
    <t>SIKIRICA NENAD</t>
  </si>
  <si>
    <t>SOVILJ SINIŠA</t>
  </si>
  <si>
    <t>ŠALAMON DEAN</t>
  </si>
  <si>
    <t>ŠIMUNOVIĆ GORAN</t>
  </si>
  <si>
    <t>ŠIŠKO DARKO</t>
  </si>
  <si>
    <t>ŠKOFIĆ GORAN</t>
  </si>
  <si>
    <t>ŠPOLJAR DARKO</t>
  </si>
  <si>
    <t>ŠUMIGA ANTONIJA</t>
  </si>
  <si>
    <t>TOMIČIĆ EMILIJA</t>
  </si>
  <si>
    <t>VAHČIĆ NADA</t>
  </si>
  <si>
    <t>VINCEK SLAVKO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</si>
</sst>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i/>
      <sz val="9"/>
      <color rgb="FF000000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 vertical="top"/>
    </xf>
  </cellStyleXfs>
  <cellXfs count="73">
    <xf numFmtId="0" fontId="0" fillId="0" borderId="0" xfId="0"/>
    <xf numFmtId="0" fontId="3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10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wrapText="1"/>
    </xf>
    <xf numFmtId="0" fontId="11" fillId="0" borderId="1" xfId="0" applyNumberFormat="1" applyFont="1" applyBorder="1" applyAlignment="1">
      <alignment horizontal="center"/>
    </xf>
    <xf numFmtId="0" fontId="11" fillId="0" borderId="1" xfId="0" applyNumberFormat="1" applyFont="1" applyBorder="1" applyAlignment="1">
      <alignment horizontal="left"/>
    </xf>
    <xf numFmtId="4" fontId="11" fillId="0" borderId="1" xfId="0" applyNumberFormat="1" applyFont="1" applyBorder="1" applyAlignment="1">
      <alignment horizontal="right"/>
    </xf>
    <xf numFmtId="0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" fontId="6" fillId="0" borderId="1" xfId="0" applyNumberFormat="1" applyFont="1" applyBorder="1"/>
    <xf numFmtId="0" fontId="5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0" fontId="13" fillId="0" borderId="0" xfId="0" applyFont="1" applyBorder="1" applyAlignment="1"/>
    <xf numFmtId="0" fontId="8" fillId="0" borderId="0" xfId="0" applyFont="1" applyAlignment="1"/>
    <xf numFmtId="0" fontId="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0" xfId="0" applyNumberFormat="1" applyFont="1" applyAlignment="1"/>
    <xf numFmtId="0" fontId="18" fillId="0" borderId="1" xfId="0" applyNumberFormat="1" applyFont="1" applyBorder="1" applyAlignment="1">
      <alignment wrapText="1"/>
    </xf>
    <xf numFmtId="0" fontId="18" fillId="0" borderId="1" xfId="0" applyNumberFormat="1" applyFont="1" applyFill="1" applyBorder="1" applyAlignment="1">
      <alignment wrapText="1"/>
    </xf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4" fontId="18" fillId="0" borderId="1" xfId="0" applyNumberFormat="1" applyFont="1" applyBorder="1" applyAlignment="1">
      <alignment horizontal="right"/>
    </xf>
    <xf numFmtId="0" fontId="19" fillId="0" borderId="0" xfId="0" applyFont="1"/>
    <xf numFmtId="4" fontId="6" fillId="0" borderId="10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0" fontId="18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 wrapText="1"/>
    </xf>
    <xf numFmtId="0" fontId="11" fillId="0" borderId="12" xfId="0" applyNumberFormat="1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 wrapText="1"/>
    </xf>
    <xf numFmtId="0" fontId="15" fillId="0" borderId="0" xfId="0" applyNumberFormat="1" applyFont="1" applyAlignment="1">
      <alignment horizontal="left"/>
    </xf>
    <xf numFmtId="0" fontId="12" fillId="3" borderId="12" xfId="0" applyNumberFormat="1" applyFont="1" applyFill="1" applyBorder="1" applyAlignment="1">
      <alignment horizontal="right" wrapText="1"/>
    </xf>
    <xf numFmtId="0" fontId="12" fillId="3" borderId="1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</cellXfs>
  <cellStyles count="2">
    <cellStyle name="Normalno" xfId="0" builtinId="0"/>
    <cellStyle name="S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6"/>
  <sheetViews>
    <sheetView tabSelected="1" zoomScale="90" zoomScaleNormal="90" workbookViewId="0">
      <selection activeCell="G165" sqref="G165:I484"/>
    </sheetView>
  </sheetViews>
  <sheetFormatPr defaultRowHeight="14.4" x14ac:dyDescent="0.3"/>
  <cols>
    <col min="1" max="1" width="7.6640625" style="1" customWidth="1"/>
    <col min="2" max="2" width="40.44140625" customWidth="1"/>
    <col min="3" max="3" width="13.5546875" style="1" customWidth="1"/>
    <col min="4" max="4" width="32.109375" style="3" customWidth="1"/>
    <col min="5" max="5" width="13.33203125" customWidth="1"/>
    <col min="6" max="6" width="9" customWidth="1"/>
    <col min="9" max="9" width="14.6640625" customWidth="1"/>
  </cols>
  <sheetData>
    <row r="1" spans="1:9" x14ac:dyDescent="0.3">
      <c r="B1" s="55" t="s">
        <v>107</v>
      </c>
      <c r="C1" s="55"/>
      <c r="D1" s="55"/>
    </row>
    <row r="2" spans="1:9" x14ac:dyDescent="0.3">
      <c r="B2" s="25"/>
      <c r="C2" s="21"/>
      <c r="D2" s="24"/>
    </row>
    <row r="3" spans="1:9" x14ac:dyDescent="0.3">
      <c r="A3" s="49" t="s">
        <v>152</v>
      </c>
      <c r="B3" s="49"/>
      <c r="C3" s="49"/>
      <c r="D3" s="49"/>
      <c r="E3" s="49"/>
      <c r="F3" s="49"/>
      <c r="G3" s="49"/>
      <c r="H3" s="49"/>
      <c r="I3" s="49"/>
    </row>
    <row r="4" spans="1:9" ht="7.5" customHeight="1" x14ac:dyDescent="0.3">
      <c r="A4" s="49"/>
      <c r="B4" s="49"/>
      <c r="C4" s="49"/>
      <c r="D4" s="49"/>
      <c r="E4" s="49"/>
      <c r="F4" s="49"/>
      <c r="G4" s="49"/>
      <c r="H4" s="49"/>
      <c r="I4" s="49"/>
    </row>
    <row r="5" spans="1:9" ht="47.25" customHeight="1" x14ac:dyDescent="0.3">
      <c r="A5" s="50" t="s">
        <v>2</v>
      </c>
      <c r="B5" s="50"/>
      <c r="C5" s="50"/>
      <c r="D5" s="22" t="s">
        <v>3</v>
      </c>
      <c r="E5" s="23" t="s">
        <v>16</v>
      </c>
      <c r="F5" s="6" t="s">
        <v>1</v>
      </c>
      <c r="G5" s="59" t="s">
        <v>0</v>
      </c>
      <c r="H5" s="59"/>
      <c r="I5" s="59"/>
    </row>
    <row r="6" spans="1:9" x14ac:dyDescent="0.3">
      <c r="A6" s="8">
        <v>1000065</v>
      </c>
      <c r="B6" s="9" t="s">
        <v>5</v>
      </c>
      <c r="C6" s="10">
        <v>41412434130</v>
      </c>
      <c r="D6" s="11" t="s">
        <v>6</v>
      </c>
      <c r="E6" s="12">
        <f>137.4+390.7+118.83</f>
        <v>646.93000000000006</v>
      </c>
      <c r="F6" s="7">
        <v>3234</v>
      </c>
      <c r="G6" s="51" t="s">
        <v>4</v>
      </c>
      <c r="H6" s="51"/>
      <c r="I6" s="51"/>
    </row>
    <row r="7" spans="1:9" x14ac:dyDescent="0.3">
      <c r="A7" s="8">
        <v>1015827</v>
      </c>
      <c r="B7" s="9" t="s">
        <v>8</v>
      </c>
      <c r="C7" s="13">
        <v>75550985023</v>
      </c>
      <c r="D7" s="14" t="s">
        <v>50</v>
      </c>
      <c r="E7" s="12">
        <v>557.45000000000005</v>
      </c>
      <c r="F7" s="7">
        <v>3223</v>
      </c>
      <c r="G7" s="51" t="s">
        <v>7</v>
      </c>
      <c r="H7" s="51"/>
      <c r="I7" s="51"/>
    </row>
    <row r="8" spans="1:9" x14ac:dyDescent="0.3">
      <c r="A8" s="28">
        <v>1031247</v>
      </c>
      <c r="B8" s="26" t="s">
        <v>155</v>
      </c>
      <c r="C8" s="13" t="s">
        <v>237</v>
      </c>
      <c r="D8" s="14" t="s">
        <v>236</v>
      </c>
      <c r="E8" s="12">
        <v>2520</v>
      </c>
      <c r="F8" s="7">
        <v>3237</v>
      </c>
      <c r="G8" s="45" t="s">
        <v>156</v>
      </c>
      <c r="H8" s="45"/>
      <c r="I8" s="45"/>
    </row>
    <row r="9" spans="1:9" x14ac:dyDescent="0.3">
      <c r="A9" s="8">
        <v>1015827</v>
      </c>
      <c r="B9" s="9" t="s">
        <v>8</v>
      </c>
      <c r="C9" s="13">
        <v>75550985023</v>
      </c>
      <c r="D9" s="14" t="s">
        <v>50</v>
      </c>
      <c r="E9" s="12">
        <v>9.2899999999999991</v>
      </c>
      <c r="F9" s="7">
        <v>3224</v>
      </c>
      <c r="G9" s="45" t="s">
        <v>27</v>
      </c>
      <c r="H9" s="45"/>
      <c r="I9" s="45"/>
    </row>
    <row r="10" spans="1:9" x14ac:dyDescent="0.3">
      <c r="A10" s="28">
        <v>1004463</v>
      </c>
      <c r="B10" s="26" t="s">
        <v>238</v>
      </c>
      <c r="C10" s="13">
        <v>35515773520</v>
      </c>
      <c r="D10" s="14" t="s">
        <v>239</v>
      </c>
      <c r="E10" s="12">
        <f>253.33+153+85</f>
        <v>491.33000000000004</v>
      </c>
      <c r="F10" s="7">
        <v>3211</v>
      </c>
      <c r="G10" s="51" t="s">
        <v>40</v>
      </c>
      <c r="H10" s="51"/>
      <c r="I10" s="51"/>
    </row>
    <row r="11" spans="1:9" x14ac:dyDescent="0.3">
      <c r="A11" s="28">
        <v>1004463</v>
      </c>
      <c r="B11" s="26" t="s">
        <v>238</v>
      </c>
      <c r="C11" s="13">
        <v>35515773520</v>
      </c>
      <c r="D11" s="14" t="s">
        <v>239</v>
      </c>
      <c r="E11" s="12">
        <v>503.67</v>
      </c>
      <c r="F11" s="7">
        <v>3241</v>
      </c>
      <c r="G11" s="45" t="s">
        <v>10</v>
      </c>
      <c r="H11" s="45"/>
      <c r="I11" s="45"/>
    </row>
    <row r="12" spans="1:9" x14ac:dyDescent="0.3">
      <c r="A12" s="8">
        <v>1001670</v>
      </c>
      <c r="B12" s="9" t="s">
        <v>11</v>
      </c>
      <c r="C12" s="15">
        <v>85821130368</v>
      </c>
      <c r="D12" s="16" t="s">
        <v>51</v>
      </c>
      <c r="E12" s="17">
        <f>8.41+7.83+89.6+16.18+4.91</f>
        <v>126.93</v>
      </c>
      <c r="F12" s="7">
        <v>3299</v>
      </c>
      <c r="G12" s="45" t="s">
        <v>9</v>
      </c>
      <c r="H12" s="45"/>
      <c r="I12" s="45"/>
    </row>
    <row r="13" spans="1:9" x14ac:dyDescent="0.3">
      <c r="A13" s="8">
        <v>1012745</v>
      </c>
      <c r="B13" s="9" t="s">
        <v>13</v>
      </c>
      <c r="C13" s="13">
        <v>59143170280</v>
      </c>
      <c r="D13" s="14" t="s">
        <v>52</v>
      </c>
      <c r="E13" s="12">
        <v>943.13</v>
      </c>
      <c r="F13" s="7">
        <v>3238</v>
      </c>
      <c r="G13" s="45" t="s">
        <v>12</v>
      </c>
      <c r="H13" s="45"/>
      <c r="I13" s="45"/>
    </row>
    <row r="14" spans="1:9" x14ac:dyDescent="0.3">
      <c r="A14" s="8">
        <v>1018823</v>
      </c>
      <c r="B14" s="9" t="s">
        <v>17</v>
      </c>
      <c r="C14" s="15">
        <v>68419124305</v>
      </c>
      <c r="D14" s="16" t="s">
        <v>53</v>
      </c>
      <c r="E14" s="17">
        <f>21.24+21.24</f>
        <v>42.48</v>
      </c>
      <c r="F14" s="7">
        <v>3295</v>
      </c>
      <c r="G14" s="51" t="s">
        <v>14</v>
      </c>
      <c r="H14" s="51"/>
      <c r="I14" s="51"/>
    </row>
    <row r="15" spans="1:9" x14ac:dyDescent="0.3">
      <c r="A15" s="28">
        <v>1024876</v>
      </c>
      <c r="B15" s="27" t="s">
        <v>240</v>
      </c>
      <c r="C15" s="15">
        <v>60277424315</v>
      </c>
      <c r="D15" s="16" t="s">
        <v>241</v>
      </c>
      <c r="E15" s="17">
        <v>150</v>
      </c>
      <c r="F15" s="7">
        <v>3213</v>
      </c>
      <c r="G15" s="45" t="s">
        <v>15</v>
      </c>
      <c r="H15" s="45"/>
      <c r="I15" s="45"/>
    </row>
    <row r="16" spans="1:9" x14ac:dyDescent="0.3">
      <c r="A16" s="28">
        <v>1026630</v>
      </c>
      <c r="B16" s="26" t="s">
        <v>157</v>
      </c>
      <c r="C16" s="7">
        <v>26217708909</v>
      </c>
      <c r="D16" s="5" t="s">
        <v>242</v>
      </c>
      <c r="E16" s="12">
        <f>257.4+257.4+257.4+257.4+724.2+264.8</f>
        <v>2018.6</v>
      </c>
      <c r="F16" s="7">
        <v>3211</v>
      </c>
      <c r="G16" s="45" t="s">
        <v>40</v>
      </c>
      <c r="H16" s="45"/>
      <c r="I16" s="45"/>
    </row>
    <row r="17" spans="1:9" x14ac:dyDescent="0.3">
      <c r="A17" s="28">
        <v>1024163</v>
      </c>
      <c r="B17" s="26" t="s">
        <v>158</v>
      </c>
      <c r="C17" s="7">
        <v>78759188952</v>
      </c>
      <c r="D17" s="5" t="s">
        <v>243</v>
      </c>
      <c r="E17" s="12">
        <v>719.2</v>
      </c>
      <c r="F17" s="7">
        <v>3211</v>
      </c>
      <c r="G17" s="45" t="s">
        <v>40</v>
      </c>
      <c r="H17" s="45"/>
      <c r="I17" s="45"/>
    </row>
    <row r="18" spans="1:9" x14ac:dyDescent="0.3">
      <c r="A18" s="28">
        <v>1031406</v>
      </c>
      <c r="B18" s="26" t="s">
        <v>244</v>
      </c>
      <c r="C18" s="7"/>
      <c r="D18" s="5" t="s">
        <v>245</v>
      </c>
      <c r="E18" s="12">
        <v>2620.16</v>
      </c>
      <c r="F18" s="7">
        <v>4221</v>
      </c>
      <c r="G18" s="45" t="s">
        <v>33</v>
      </c>
      <c r="H18" s="45"/>
      <c r="I18" s="45"/>
    </row>
    <row r="19" spans="1:9" x14ac:dyDescent="0.3">
      <c r="A19" s="8">
        <v>1003466</v>
      </c>
      <c r="B19" s="9" t="s">
        <v>23</v>
      </c>
      <c r="C19" s="7">
        <v>70133616033</v>
      </c>
      <c r="D19" s="5" t="s">
        <v>55</v>
      </c>
      <c r="E19" s="12">
        <f>194.19+492.39</f>
        <v>686.57999999999993</v>
      </c>
      <c r="F19" s="7">
        <v>3231</v>
      </c>
      <c r="G19" s="45" t="s">
        <v>19</v>
      </c>
      <c r="H19" s="45"/>
      <c r="I19" s="45"/>
    </row>
    <row r="20" spans="1:9" x14ac:dyDescent="0.3">
      <c r="A20" s="8">
        <v>1001395</v>
      </c>
      <c r="B20" s="9" t="s">
        <v>56</v>
      </c>
      <c r="C20" s="7">
        <v>87311810356</v>
      </c>
      <c r="D20" s="5" t="s">
        <v>57</v>
      </c>
      <c r="E20" s="12">
        <f>171.04+189.4</f>
        <v>360.44</v>
      </c>
      <c r="F20" s="7">
        <v>3231</v>
      </c>
      <c r="G20" s="45" t="s">
        <v>19</v>
      </c>
      <c r="H20" s="45"/>
      <c r="I20" s="45"/>
    </row>
    <row r="21" spans="1:9" x14ac:dyDescent="0.3">
      <c r="A21" s="8">
        <v>1028148</v>
      </c>
      <c r="B21" s="9" t="s">
        <v>25</v>
      </c>
      <c r="C21" s="7">
        <v>80502704180</v>
      </c>
      <c r="D21" s="5" t="s">
        <v>58</v>
      </c>
      <c r="E21" s="12">
        <v>40.590000000000003</v>
      </c>
      <c r="F21" s="7">
        <v>3293</v>
      </c>
      <c r="G21" s="45" t="s">
        <v>24</v>
      </c>
      <c r="H21" s="45"/>
      <c r="I21" s="45"/>
    </row>
    <row r="22" spans="1:9" x14ac:dyDescent="0.3">
      <c r="A22" s="28">
        <v>1026357</v>
      </c>
      <c r="B22" s="26" t="s">
        <v>160</v>
      </c>
      <c r="C22" s="7">
        <v>37353413087</v>
      </c>
      <c r="D22" s="5" t="s">
        <v>246</v>
      </c>
      <c r="E22" s="12">
        <f>23.75+47.5+47.5</f>
        <v>118.75</v>
      </c>
      <c r="F22" s="7">
        <v>3293</v>
      </c>
      <c r="G22" s="45" t="s">
        <v>24</v>
      </c>
      <c r="H22" s="45"/>
      <c r="I22" s="45"/>
    </row>
    <row r="23" spans="1:9" x14ac:dyDescent="0.3">
      <c r="A23" s="8">
        <v>1026449</v>
      </c>
      <c r="B23" s="9" t="s">
        <v>118</v>
      </c>
      <c r="C23" s="7">
        <v>65122162193</v>
      </c>
      <c r="D23" s="5" t="s">
        <v>132</v>
      </c>
      <c r="E23" s="12">
        <v>22</v>
      </c>
      <c r="F23" s="7">
        <v>3293</v>
      </c>
      <c r="G23" s="45" t="s">
        <v>24</v>
      </c>
      <c r="H23" s="45"/>
      <c r="I23" s="45"/>
    </row>
    <row r="24" spans="1:9" ht="14.4" customHeight="1" x14ac:dyDescent="0.3">
      <c r="A24" s="28">
        <v>1013661</v>
      </c>
      <c r="B24" s="26" t="s">
        <v>247</v>
      </c>
      <c r="C24" s="7">
        <v>65673920115</v>
      </c>
      <c r="D24" s="5" t="s">
        <v>248</v>
      </c>
      <c r="E24" s="12">
        <f>63.62+64.36+140.15+160.37+149.42</f>
        <v>577.91999999999996</v>
      </c>
      <c r="F24" s="7">
        <v>3293</v>
      </c>
      <c r="G24" s="45" t="s">
        <v>24</v>
      </c>
      <c r="H24" s="45"/>
      <c r="I24" s="45"/>
    </row>
    <row r="25" spans="1:9" x14ac:dyDescent="0.3">
      <c r="A25" s="8">
        <v>1001635</v>
      </c>
      <c r="B25" s="9" t="s">
        <v>22</v>
      </c>
      <c r="C25" s="7">
        <v>64945507350</v>
      </c>
      <c r="D25" s="5" t="s">
        <v>54</v>
      </c>
      <c r="E25" s="12">
        <v>104</v>
      </c>
      <c r="F25" s="7">
        <v>3293</v>
      </c>
      <c r="G25" s="45" t="s">
        <v>24</v>
      </c>
      <c r="H25" s="45"/>
      <c r="I25" s="45"/>
    </row>
    <row r="26" spans="1:9" x14ac:dyDescent="0.3">
      <c r="A26" s="28">
        <v>1001738</v>
      </c>
      <c r="B26" s="26" t="s">
        <v>161</v>
      </c>
      <c r="C26" s="7">
        <v>89407840770</v>
      </c>
      <c r="D26" s="5" t="s">
        <v>249</v>
      </c>
      <c r="E26" s="12">
        <v>269.58</v>
      </c>
      <c r="F26" s="7">
        <v>3233</v>
      </c>
      <c r="G26" s="45" t="s">
        <v>28</v>
      </c>
      <c r="H26" s="45"/>
      <c r="I26" s="45"/>
    </row>
    <row r="27" spans="1:9" x14ac:dyDescent="0.3">
      <c r="A27" s="8">
        <v>1001756</v>
      </c>
      <c r="B27" s="9" t="s">
        <v>130</v>
      </c>
      <c r="C27" s="7">
        <v>30081527443</v>
      </c>
      <c r="D27" s="5" t="s">
        <v>129</v>
      </c>
      <c r="E27" s="12">
        <f>49+370.68+369.92</f>
        <v>789.6</v>
      </c>
      <c r="F27" s="7">
        <v>3224</v>
      </c>
      <c r="G27" s="45" t="s">
        <v>27</v>
      </c>
      <c r="H27" s="45"/>
      <c r="I27" s="45"/>
    </row>
    <row r="28" spans="1:9" x14ac:dyDescent="0.3">
      <c r="A28" s="8">
        <v>1029910</v>
      </c>
      <c r="B28" s="9" t="s">
        <v>133</v>
      </c>
      <c r="C28" s="10"/>
      <c r="D28" s="11" t="s">
        <v>134</v>
      </c>
      <c r="E28" s="12">
        <v>365</v>
      </c>
      <c r="F28" s="7">
        <v>3213</v>
      </c>
      <c r="G28" s="45" t="s">
        <v>15</v>
      </c>
      <c r="H28" s="45"/>
      <c r="I28" s="45"/>
    </row>
    <row r="29" spans="1:9" x14ac:dyDescent="0.3">
      <c r="A29" s="28">
        <v>1002243</v>
      </c>
      <c r="B29" s="27" t="s">
        <v>162</v>
      </c>
      <c r="C29" s="7">
        <v>74266568215</v>
      </c>
      <c r="D29" s="5" t="s">
        <v>250</v>
      </c>
      <c r="E29" s="12">
        <v>2494.81</v>
      </c>
      <c r="F29" s="7">
        <v>3239</v>
      </c>
      <c r="G29" s="45" t="s">
        <v>20</v>
      </c>
      <c r="H29" s="45"/>
      <c r="I29" s="45"/>
    </row>
    <row r="30" spans="1:9" x14ac:dyDescent="0.3">
      <c r="A30" s="8">
        <v>1023023</v>
      </c>
      <c r="B30" s="9" t="s">
        <v>59</v>
      </c>
      <c r="C30" s="7">
        <v>29524210204</v>
      </c>
      <c r="D30" s="5" t="s">
        <v>60</v>
      </c>
      <c r="E30" s="12">
        <f>277.23+989.75</f>
        <v>1266.98</v>
      </c>
      <c r="F30" s="7">
        <v>3231</v>
      </c>
      <c r="G30" s="45" t="s">
        <v>19</v>
      </c>
      <c r="H30" s="45"/>
      <c r="I30" s="45"/>
    </row>
    <row r="31" spans="1:9" x14ac:dyDescent="0.3">
      <c r="A31" s="8">
        <v>1021644</v>
      </c>
      <c r="B31" s="9" t="s">
        <v>61</v>
      </c>
      <c r="C31" s="7">
        <v>63073332379</v>
      </c>
      <c r="D31" s="5" t="s">
        <v>165</v>
      </c>
      <c r="E31" s="12">
        <f>1261.32+2616.4</f>
        <v>3877.7200000000003</v>
      </c>
      <c r="F31" s="7">
        <v>3223</v>
      </c>
      <c r="G31" s="51" t="s">
        <v>7</v>
      </c>
      <c r="H31" s="51"/>
      <c r="I31" s="51"/>
    </row>
    <row r="32" spans="1:9" x14ac:dyDescent="0.3">
      <c r="A32" s="8">
        <v>1018746</v>
      </c>
      <c r="B32" s="9" t="s">
        <v>62</v>
      </c>
      <c r="C32" s="7">
        <v>20998990299</v>
      </c>
      <c r="D32" s="5" t="s">
        <v>63</v>
      </c>
      <c r="E32" s="12">
        <f>87.3+25.37+5.7</f>
        <v>118.37</v>
      </c>
      <c r="F32" s="7">
        <v>3234</v>
      </c>
      <c r="G32" s="51" t="s">
        <v>4</v>
      </c>
      <c r="H32" s="51"/>
      <c r="I32" s="51"/>
    </row>
    <row r="33" spans="1:9" x14ac:dyDescent="0.3">
      <c r="A33" s="8">
        <v>1001116</v>
      </c>
      <c r="B33" s="9" t="s">
        <v>64</v>
      </c>
      <c r="C33" s="7">
        <v>39048902955</v>
      </c>
      <c r="D33" s="5" t="s">
        <v>65</v>
      </c>
      <c r="E33" s="12">
        <v>373.99</v>
      </c>
      <c r="F33" s="7">
        <v>3234</v>
      </c>
      <c r="G33" s="51" t="s">
        <v>4</v>
      </c>
      <c r="H33" s="51"/>
      <c r="I33" s="51"/>
    </row>
    <row r="34" spans="1:9" ht="14.4" customHeight="1" x14ac:dyDescent="0.3">
      <c r="A34" s="28">
        <v>1017736</v>
      </c>
      <c r="B34" s="26" t="s">
        <v>163</v>
      </c>
      <c r="C34" s="7">
        <v>36856415212</v>
      </c>
      <c r="D34" s="5" t="s">
        <v>251</v>
      </c>
      <c r="E34" s="12">
        <v>95.56</v>
      </c>
      <c r="F34" s="7">
        <v>3232</v>
      </c>
      <c r="G34" s="45" t="s">
        <v>26</v>
      </c>
      <c r="H34" s="45"/>
      <c r="I34" s="45"/>
    </row>
    <row r="35" spans="1:9" x14ac:dyDescent="0.3">
      <c r="A35" s="8">
        <v>1021677</v>
      </c>
      <c r="B35" s="9" t="s">
        <v>111</v>
      </c>
      <c r="C35" s="15" t="s">
        <v>136</v>
      </c>
      <c r="D35" s="16" t="s">
        <v>135</v>
      </c>
      <c r="E35" s="12">
        <v>663.7</v>
      </c>
      <c r="F35" s="7">
        <v>3233</v>
      </c>
      <c r="G35" s="45" t="s">
        <v>28</v>
      </c>
      <c r="H35" s="45"/>
      <c r="I35" s="45"/>
    </row>
    <row r="36" spans="1:9" x14ac:dyDescent="0.3">
      <c r="A36" s="8">
        <v>1015807</v>
      </c>
      <c r="B36" s="9" t="s">
        <v>29</v>
      </c>
      <c r="C36" s="7">
        <v>2371889218</v>
      </c>
      <c r="D36" s="5" t="s">
        <v>66</v>
      </c>
      <c r="E36" s="12">
        <v>319.70999999999998</v>
      </c>
      <c r="F36" s="7">
        <v>3234</v>
      </c>
      <c r="G36" s="51" t="s">
        <v>4</v>
      </c>
      <c r="H36" s="51"/>
      <c r="I36" s="51"/>
    </row>
    <row r="37" spans="1:9" x14ac:dyDescent="0.3">
      <c r="A37" s="28">
        <v>1003348</v>
      </c>
      <c r="B37" s="26" t="s">
        <v>167</v>
      </c>
      <c r="C37" s="15">
        <v>10328761362</v>
      </c>
      <c r="D37" s="16" t="s">
        <v>252</v>
      </c>
      <c r="E37" s="12">
        <v>165</v>
      </c>
      <c r="F37" s="7">
        <v>3299</v>
      </c>
      <c r="G37" s="45" t="s">
        <v>9</v>
      </c>
      <c r="H37" s="45"/>
      <c r="I37" s="45"/>
    </row>
    <row r="38" spans="1:9" x14ac:dyDescent="0.3">
      <c r="A38" s="8">
        <v>1026519</v>
      </c>
      <c r="B38" s="9" t="s">
        <v>110</v>
      </c>
      <c r="C38" s="7">
        <v>79506290597</v>
      </c>
      <c r="D38" s="5" t="s">
        <v>126</v>
      </c>
      <c r="E38" s="12">
        <v>138.11000000000001</v>
      </c>
      <c r="F38" s="7">
        <v>3221</v>
      </c>
      <c r="G38" s="51" t="s">
        <v>30</v>
      </c>
      <c r="H38" s="51"/>
      <c r="I38" s="51"/>
    </row>
    <row r="39" spans="1:9" x14ac:dyDescent="0.3">
      <c r="A39" s="8">
        <v>1002224</v>
      </c>
      <c r="B39" s="9" t="s">
        <v>67</v>
      </c>
      <c r="C39" s="7">
        <v>87939104217</v>
      </c>
      <c r="D39" s="5" t="s">
        <v>68</v>
      </c>
      <c r="E39" s="12">
        <f>289.17+15.92</f>
        <v>305.09000000000003</v>
      </c>
      <c r="F39" s="7">
        <v>3431</v>
      </c>
      <c r="G39" s="51" t="s">
        <v>31</v>
      </c>
      <c r="H39" s="51"/>
      <c r="I39" s="51"/>
    </row>
    <row r="40" spans="1:9" x14ac:dyDescent="0.3">
      <c r="A40" s="8">
        <v>1030943</v>
      </c>
      <c r="B40" s="9" t="s">
        <v>32</v>
      </c>
      <c r="C40" s="7">
        <v>41317489366</v>
      </c>
      <c r="D40" s="5" t="s">
        <v>69</v>
      </c>
      <c r="E40" s="12">
        <f>71.09+1186.64+752.34+382.74+532.06+523.73</f>
        <v>3448.6000000000004</v>
      </c>
      <c r="F40" s="7">
        <v>3223</v>
      </c>
      <c r="G40" s="51" t="s">
        <v>7</v>
      </c>
      <c r="H40" s="51"/>
      <c r="I40" s="51"/>
    </row>
    <row r="41" spans="1:9" x14ac:dyDescent="0.3">
      <c r="A41" s="8">
        <v>1000065</v>
      </c>
      <c r="B41" s="9" t="s">
        <v>5</v>
      </c>
      <c r="C41" s="10">
        <v>41412434130</v>
      </c>
      <c r="D41" s="11" t="s">
        <v>6</v>
      </c>
      <c r="E41" s="12">
        <f>70.25+441.89</f>
        <v>512.14</v>
      </c>
      <c r="F41" s="7">
        <v>3223</v>
      </c>
      <c r="G41" s="51" t="s">
        <v>7</v>
      </c>
      <c r="H41" s="51"/>
      <c r="I41" s="51"/>
    </row>
    <row r="42" spans="1:9" x14ac:dyDescent="0.3">
      <c r="A42" s="28">
        <v>1025076</v>
      </c>
      <c r="B42" s="26" t="s">
        <v>159</v>
      </c>
      <c r="C42" s="7">
        <v>62924153420</v>
      </c>
      <c r="D42" s="5" t="s">
        <v>253</v>
      </c>
      <c r="E42" s="12">
        <v>451.65</v>
      </c>
      <c r="F42" s="7">
        <v>3241</v>
      </c>
      <c r="G42" s="45" t="s">
        <v>10</v>
      </c>
      <c r="H42" s="45"/>
      <c r="I42" s="45"/>
    </row>
    <row r="43" spans="1:9" x14ac:dyDescent="0.3">
      <c r="A43" s="28">
        <v>1025076</v>
      </c>
      <c r="B43" s="26" t="s">
        <v>159</v>
      </c>
      <c r="C43" s="7">
        <v>62924153420</v>
      </c>
      <c r="D43" s="5" t="s">
        <v>253</v>
      </c>
      <c r="E43" s="12">
        <v>1398.28</v>
      </c>
      <c r="F43" s="7">
        <v>3237</v>
      </c>
      <c r="G43" s="45" t="s">
        <v>156</v>
      </c>
      <c r="H43" s="45"/>
      <c r="I43" s="45"/>
    </row>
    <row r="44" spans="1:9" x14ac:dyDescent="0.3">
      <c r="A44" s="28">
        <v>1003988</v>
      </c>
      <c r="B44" s="26" t="s">
        <v>170</v>
      </c>
      <c r="C44" s="7">
        <v>26940672643</v>
      </c>
      <c r="D44" s="5" t="s">
        <v>254</v>
      </c>
      <c r="E44" s="12">
        <v>450</v>
      </c>
      <c r="F44" s="7">
        <v>3231</v>
      </c>
      <c r="G44" s="45" t="s">
        <v>19</v>
      </c>
      <c r="H44" s="45"/>
      <c r="I44" s="45"/>
    </row>
    <row r="45" spans="1:9" x14ac:dyDescent="0.3">
      <c r="A45" s="8">
        <v>1001627</v>
      </c>
      <c r="B45" s="9" t="s">
        <v>34</v>
      </c>
      <c r="C45" s="7">
        <v>97020558931</v>
      </c>
      <c r="D45" s="5" t="s">
        <v>70</v>
      </c>
      <c r="E45" s="12">
        <f>76.3+55.4</f>
        <v>131.69999999999999</v>
      </c>
      <c r="F45" s="7">
        <v>3293</v>
      </c>
      <c r="G45" s="51" t="s">
        <v>24</v>
      </c>
      <c r="H45" s="51"/>
      <c r="I45" s="51"/>
    </row>
    <row r="46" spans="1:9" x14ac:dyDescent="0.3">
      <c r="A46" s="28">
        <v>1018733</v>
      </c>
      <c r="B46" s="26" t="s">
        <v>171</v>
      </c>
      <c r="C46" s="7">
        <v>1155449592</v>
      </c>
      <c r="D46" s="5" t="s">
        <v>255</v>
      </c>
      <c r="E46" s="12">
        <v>53.34</v>
      </c>
      <c r="F46" s="7">
        <v>3221</v>
      </c>
      <c r="G46" s="45" t="s">
        <v>30</v>
      </c>
      <c r="H46" s="45"/>
      <c r="I46" s="45"/>
    </row>
    <row r="47" spans="1:9" x14ac:dyDescent="0.3">
      <c r="A47" s="8">
        <v>1018548</v>
      </c>
      <c r="B47" s="9" t="s">
        <v>112</v>
      </c>
      <c r="C47" s="7">
        <v>34336860931</v>
      </c>
      <c r="D47" s="5" t="s">
        <v>137</v>
      </c>
      <c r="E47" s="12">
        <f>202.3+241.64</f>
        <v>443.94</v>
      </c>
      <c r="F47" s="7">
        <v>3293</v>
      </c>
      <c r="G47" s="51" t="s">
        <v>24</v>
      </c>
      <c r="H47" s="51"/>
      <c r="I47" s="51"/>
    </row>
    <row r="48" spans="1:9" x14ac:dyDescent="0.3">
      <c r="A48" s="8">
        <v>1001055</v>
      </c>
      <c r="B48" s="9" t="s">
        <v>71</v>
      </c>
      <c r="C48" s="7">
        <v>26187994862</v>
      </c>
      <c r="D48" s="5" t="s">
        <v>72</v>
      </c>
      <c r="E48" s="12">
        <f>26.38+18.58+112.31+690.99+102.71+127.41</f>
        <v>1078.3800000000001</v>
      </c>
      <c r="F48" s="7">
        <v>3292</v>
      </c>
      <c r="G48" s="51" t="s">
        <v>35</v>
      </c>
      <c r="H48" s="51"/>
      <c r="I48" s="51"/>
    </row>
    <row r="49" spans="1:9" x14ac:dyDescent="0.3">
      <c r="A49" s="8">
        <v>1024481</v>
      </c>
      <c r="B49" s="9" t="s">
        <v>139</v>
      </c>
      <c r="C49" s="7">
        <v>94311809331</v>
      </c>
      <c r="D49" s="5" t="s">
        <v>138</v>
      </c>
      <c r="E49" s="12">
        <v>258</v>
      </c>
      <c r="F49" s="7">
        <v>3293</v>
      </c>
      <c r="G49" s="51" t="s">
        <v>24</v>
      </c>
      <c r="H49" s="51"/>
      <c r="I49" s="51"/>
    </row>
    <row r="50" spans="1:9" x14ac:dyDescent="0.3">
      <c r="A50" s="8">
        <v>1005521</v>
      </c>
      <c r="B50" s="9" t="s">
        <v>73</v>
      </c>
      <c r="C50" s="7">
        <v>69307214331</v>
      </c>
      <c r="D50" s="5" t="s">
        <v>74</v>
      </c>
      <c r="E50" s="12">
        <v>35</v>
      </c>
      <c r="F50" s="7">
        <v>3211</v>
      </c>
      <c r="G50" s="51" t="s">
        <v>40</v>
      </c>
      <c r="H50" s="51"/>
      <c r="I50" s="51"/>
    </row>
    <row r="51" spans="1:9" x14ac:dyDescent="0.3">
      <c r="A51" s="28">
        <v>1026567</v>
      </c>
      <c r="B51" s="26" t="s">
        <v>164</v>
      </c>
      <c r="C51" s="7">
        <v>98691330244</v>
      </c>
      <c r="D51" s="5" t="s">
        <v>256</v>
      </c>
      <c r="E51" s="12">
        <f>14.64+2.78</f>
        <v>17.420000000000002</v>
      </c>
      <c r="F51" s="7">
        <v>3223</v>
      </c>
      <c r="G51" s="51" t="s">
        <v>7</v>
      </c>
      <c r="H51" s="51"/>
      <c r="I51" s="51"/>
    </row>
    <row r="52" spans="1:9" x14ac:dyDescent="0.3">
      <c r="A52" s="28">
        <v>1026567</v>
      </c>
      <c r="B52" s="26" t="s">
        <v>164</v>
      </c>
      <c r="C52" s="7">
        <v>98691330244</v>
      </c>
      <c r="D52" s="5" t="s">
        <v>256</v>
      </c>
      <c r="E52" s="12">
        <v>7.45</v>
      </c>
      <c r="F52" s="7">
        <v>3234</v>
      </c>
      <c r="G52" s="51" t="s">
        <v>4</v>
      </c>
      <c r="H52" s="51"/>
      <c r="I52" s="51"/>
    </row>
    <row r="53" spans="1:9" x14ac:dyDescent="0.3">
      <c r="A53" s="8">
        <v>1017722</v>
      </c>
      <c r="B53" s="9" t="s">
        <v>36</v>
      </c>
      <c r="C53" s="7">
        <v>16767340001</v>
      </c>
      <c r="D53" s="5" t="s">
        <v>75</v>
      </c>
      <c r="E53" s="12">
        <f>124.43+91.25</f>
        <v>215.68</v>
      </c>
      <c r="F53" s="7">
        <v>3232</v>
      </c>
      <c r="G53" s="45" t="s">
        <v>26</v>
      </c>
      <c r="H53" s="45"/>
      <c r="I53" s="45"/>
    </row>
    <row r="54" spans="1:9" x14ac:dyDescent="0.3">
      <c r="A54" s="28">
        <v>1002564</v>
      </c>
      <c r="B54" s="26" t="s">
        <v>172</v>
      </c>
      <c r="C54" s="7">
        <v>74006494666</v>
      </c>
      <c r="D54" s="5" t="s">
        <v>257</v>
      </c>
      <c r="E54" s="12">
        <v>12</v>
      </c>
      <c r="F54" s="7">
        <v>3299</v>
      </c>
      <c r="G54" s="45" t="s">
        <v>9</v>
      </c>
      <c r="H54" s="45"/>
      <c r="I54" s="45"/>
    </row>
    <row r="55" spans="1:9" x14ac:dyDescent="0.3">
      <c r="A55" s="28">
        <v>1031337</v>
      </c>
      <c r="B55" s="26" t="s">
        <v>173</v>
      </c>
      <c r="C55" s="7">
        <v>6801619680</v>
      </c>
      <c r="D55" s="5" t="s">
        <v>258</v>
      </c>
      <c r="E55" s="12">
        <v>47.5</v>
      </c>
      <c r="F55" s="7">
        <v>3225</v>
      </c>
      <c r="G55" s="51" t="s">
        <v>325</v>
      </c>
      <c r="H55" s="51"/>
      <c r="I55" s="51"/>
    </row>
    <row r="56" spans="1:9" x14ac:dyDescent="0.3">
      <c r="A56" s="28">
        <v>1020212</v>
      </c>
      <c r="B56" s="26" t="s">
        <v>174</v>
      </c>
      <c r="C56" s="7">
        <v>31545507170</v>
      </c>
      <c r="D56" s="5" t="s">
        <v>259</v>
      </c>
      <c r="E56" s="12">
        <v>6.5</v>
      </c>
      <c r="F56" s="7">
        <v>3239</v>
      </c>
      <c r="G56" s="45" t="s">
        <v>20</v>
      </c>
      <c r="H56" s="45"/>
      <c r="I56" s="45"/>
    </row>
    <row r="57" spans="1:9" x14ac:dyDescent="0.3">
      <c r="A57" s="8">
        <v>1021319</v>
      </c>
      <c r="B57" s="9" t="s">
        <v>117</v>
      </c>
      <c r="C57" s="7">
        <v>11078659234</v>
      </c>
      <c r="D57" s="5" t="s">
        <v>140</v>
      </c>
      <c r="E57" s="12">
        <v>122.5</v>
      </c>
      <c r="F57" s="7">
        <v>3234</v>
      </c>
      <c r="G57" s="45" t="s">
        <v>4</v>
      </c>
      <c r="H57" s="45"/>
      <c r="I57" s="45"/>
    </row>
    <row r="58" spans="1:9" ht="14.4" customHeight="1" x14ac:dyDescent="0.3">
      <c r="A58" s="28">
        <v>1017747</v>
      </c>
      <c r="B58" s="26" t="s">
        <v>175</v>
      </c>
      <c r="C58" s="7">
        <v>18778255794</v>
      </c>
      <c r="D58" s="5" t="s">
        <v>260</v>
      </c>
      <c r="E58" s="12">
        <v>564.4</v>
      </c>
      <c r="F58" s="7">
        <v>3225</v>
      </c>
      <c r="G58" s="51" t="s">
        <v>325</v>
      </c>
      <c r="H58" s="51"/>
      <c r="I58" s="51"/>
    </row>
    <row r="59" spans="1:9" ht="14.4" customHeight="1" x14ac:dyDescent="0.3">
      <c r="A59" s="28">
        <v>1023106</v>
      </c>
      <c r="B59" s="26" t="s">
        <v>176</v>
      </c>
      <c r="C59" s="7">
        <v>59152247837</v>
      </c>
      <c r="D59" s="5" t="s">
        <v>261</v>
      </c>
      <c r="E59" s="12">
        <v>2452.5</v>
      </c>
      <c r="F59" s="7">
        <v>4227</v>
      </c>
      <c r="G59" s="51" t="s">
        <v>38</v>
      </c>
      <c r="H59" s="51"/>
      <c r="I59" s="51"/>
    </row>
    <row r="60" spans="1:9" x14ac:dyDescent="0.3">
      <c r="A60" s="28">
        <v>1031392</v>
      </c>
      <c r="B60" s="26" t="s">
        <v>177</v>
      </c>
      <c r="C60" s="7">
        <v>49900173834</v>
      </c>
      <c r="D60" s="5" t="s">
        <v>262</v>
      </c>
      <c r="E60" s="12">
        <v>110</v>
      </c>
      <c r="F60" s="7">
        <v>3225</v>
      </c>
      <c r="G60" s="51" t="s">
        <v>325</v>
      </c>
      <c r="H60" s="51"/>
      <c r="I60" s="51"/>
    </row>
    <row r="61" spans="1:9" x14ac:dyDescent="0.3">
      <c r="A61" s="8">
        <v>1017547</v>
      </c>
      <c r="B61" s="9" t="s">
        <v>37</v>
      </c>
      <c r="C61" s="7">
        <v>64546066176</v>
      </c>
      <c r="D61" s="5" t="s">
        <v>76</v>
      </c>
      <c r="E61" s="12">
        <f>310+248.85+510+248.85</f>
        <v>1317.6999999999998</v>
      </c>
      <c r="F61" s="7">
        <v>3233</v>
      </c>
      <c r="G61" s="45" t="s">
        <v>28</v>
      </c>
      <c r="H61" s="45"/>
      <c r="I61" s="45"/>
    </row>
    <row r="62" spans="1:9" x14ac:dyDescent="0.3">
      <c r="A62" s="28">
        <v>1027730</v>
      </c>
      <c r="B62" s="26" t="s">
        <v>178</v>
      </c>
      <c r="C62" s="7">
        <v>79590554595</v>
      </c>
      <c r="D62" s="5" t="s">
        <v>263</v>
      </c>
      <c r="E62" s="12">
        <v>4850.41</v>
      </c>
      <c r="F62" s="7">
        <v>4227</v>
      </c>
      <c r="G62" s="51" t="s">
        <v>38</v>
      </c>
      <c r="H62" s="51"/>
      <c r="I62" s="51"/>
    </row>
    <row r="63" spans="1:9" x14ac:dyDescent="0.3">
      <c r="A63" s="28">
        <v>1010686</v>
      </c>
      <c r="B63" s="26" t="s">
        <v>179</v>
      </c>
      <c r="C63" s="7">
        <v>11374156664</v>
      </c>
      <c r="D63" s="5" t="s">
        <v>264</v>
      </c>
      <c r="E63" s="12">
        <v>57.45</v>
      </c>
      <c r="F63" s="7">
        <v>4221</v>
      </c>
      <c r="G63" s="45" t="s">
        <v>33</v>
      </c>
      <c r="H63" s="45"/>
      <c r="I63" s="45"/>
    </row>
    <row r="64" spans="1:9" x14ac:dyDescent="0.3">
      <c r="A64" s="28">
        <v>1002996</v>
      </c>
      <c r="B64" s="26" t="s">
        <v>180</v>
      </c>
      <c r="C64" s="7">
        <v>96622354607</v>
      </c>
      <c r="D64" s="5" t="s">
        <v>265</v>
      </c>
      <c r="E64" s="12">
        <v>86.89</v>
      </c>
      <c r="F64" s="7">
        <v>3299</v>
      </c>
      <c r="G64" s="45" t="s">
        <v>9</v>
      </c>
      <c r="H64" s="45"/>
      <c r="I64" s="45"/>
    </row>
    <row r="65" spans="1:9" x14ac:dyDescent="0.3">
      <c r="A65" s="28">
        <v>1015824</v>
      </c>
      <c r="B65" s="26" t="s">
        <v>182</v>
      </c>
      <c r="C65" s="7">
        <v>31246592766</v>
      </c>
      <c r="D65" s="5" t="s">
        <v>266</v>
      </c>
      <c r="E65" s="12">
        <v>38.159999999999997</v>
      </c>
      <c r="F65" s="7">
        <v>3225</v>
      </c>
      <c r="G65" s="51" t="s">
        <v>325</v>
      </c>
      <c r="H65" s="51"/>
      <c r="I65" s="51"/>
    </row>
    <row r="66" spans="1:9" x14ac:dyDescent="0.3">
      <c r="A66" s="8">
        <v>1002558</v>
      </c>
      <c r="B66" s="9" t="s">
        <v>39</v>
      </c>
      <c r="C66" s="7">
        <v>73275412890</v>
      </c>
      <c r="D66" s="5" t="s">
        <v>77</v>
      </c>
      <c r="E66" s="12">
        <f>48.61+91.33</f>
        <v>139.94</v>
      </c>
      <c r="F66" s="7">
        <v>3221</v>
      </c>
      <c r="G66" s="45" t="s">
        <v>30</v>
      </c>
      <c r="H66" s="45"/>
      <c r="I66" s="45"/>
    </row>
    <row r="67" spans="1:9" x14ac:dyDescent="0.3">
      <c r="A67" s="8">
        <v>1001756</v>
      </c>
      <c r="B67" s="9" t="s">
        <v>130</v>
      </c>
      <c r="C67" s="7">
        <v>30081527443</v>
      </c>
      <c r="D67" s="5" t="s">
        <v>129</v>
      </c>
      <c r="E67" s="12">
        <f>104.9+2031.12</f>
        <v>2136.02</v>
      </c>
      <c r="F67" s="7">
        <v>3232</v>
      </c>
      <c r="G67" s="45" t="s">
        <v>26</v>
      </c>
      <c r="H67" s="45"/>
      <c r="I67" s="45"/>
    </row>
    <row r="68" spans="1:9" x14ac:dyDescent="0.3">
      <c r="A68" s="8">
        <v>1001756</v>
      </c>
      <c r="B68" s="9" t="s">
        <v>130</v>
      </c>
      <c r="C68" s="7">
        <v>30081527443</v>
      </c>
      <c r="D68" s="5" t="s">
        <v>129</v>
      </c>
      <c r="E68" s="12">
        <v>269.66000000000003</v>
      </c>
      <c r="F68" s="7">
        <v>3225</v>
      </c>
      <c r="G68" s="51" t="s">
        <v>325</v>
      </c>
      <c r="H68" s="51"/>
      <c r="I68" s="51"/>
    </row>
    <row r="69" spans="1:9" s="32" customFormat="1" x14ac:dyDescent="0.3">
      <c r="A69" s="28">
        <v>1028320</v>
      </c>
      <c r="B69" s="26" t="s">
        <v>183</v>
      </c>
      <c r="C69" s="29">
        <v>66213006436</v>
      </c>
      <c r="D69" s="30" t="s">
        <v>267</v>
      </c>
      <c r="E69" s="31">
        <v>205.71</v>
      </c>
      <c r="F69" s="29">
        <v>3239</v>
      </c>
      <c r="G69" s="45" t="s">
        <v>20</v>
      </c>
      <c r="H69" s="45"/>
      <c r="I69" s="45"/>
    </row>
    <row r="70" spans="1:9" x14ac:dyDescent="0.3">
      <c r="A70" s="8">
        <v>1003489</v>
      </c>
      <c r="B70" s="9" t="s">
        <v>141</v>
      </c>
      <c r="C70" s="7">
        <v>26676147972</v>
      </c>
      <c r="D70" s="5" t="s">
        <v>142</v>
      </c>
      <c r="E70" s="12">
        <v>323.52999999999997</v>
      </c>
      <c r="F70" s="7">
        <v>3233</v>
      </c>
      <c r="G70" s="45" t="s">
        <v>28</v>
      </c>
      <c r="H70" s="45"/>
      <c r="I70" s="45"/>
    </row>
    <row r="71" spans="1:9" x14ac:dyDescent="0.3">
      <c r="A71" s="8">
        <v>1017820</v>
      </c>
      <c r="B71" s="9" t="s">
        <v>78</v>
      </c>
      <c r="C71" s="7">
        <v>15263066301</v>
      </c>
      <c r="D71" s="5" t="s">
        <v>79</v>
      </c>
      <c r="E71" s="12">
        <v>450</v>
      </c>
      <c r="F71" s="7">
        <v>3231</v>
      </c>
      <c r="G71" s="45" t="s">
        <v>19</v>
      </c>
      <c r="H71" s="45"/>
      <c r="I71" s="45"/>
    </row>
    <row r="72" spans="1:9" x14ac:dyDescent="0.3">
      <c r="A72" s="28">
        <v>1021575</v>
      </c>
      <c r="B72" s="26" t="s">
        <v>184</v>
      </c>
      <c r="C72" s="7">
        <v>58059783044</v>
      </c>
      <c r="D72" s="5" t="s">
        <v>268</v>
      </c>
      <c r="E72" s="12">
        <v>122.97</v>
      </c>
      <c r="F72" s="7">
        <v>3221</v>
      </c>
      <c r="G72" s="45" t="s">
        <v>30</v>
      </c>
      <c r="H72" s="45"/>
      <c r="I72" s="45"/>
    </row>
    <row r="73" spans="1:9" x14ac:dyDescent="0.3">
      <c r="A73" s="28">
        <v>1025957</v>
      </c>
      <c r="B73" s="26" t="s">
        <v>186</v>
      </c>
      <c r="C73" s="7">
        <v>33760705978</v>
      </c>
      <c r="D73" s="5" t="s">
        <v>269</v>
      </c>
      <c r="E73" s="12">
        <v>4146.04</v>
      </c>
      <c r="F73" s="7">
        <v>4124</v>
      </c>
      <c r="G73" s="45" t="s">
        <v>328</v>
      </c>
      <c r="H73" s="45"/>
      <c r="I73" s="45"/>
    </row>
    <row r="74" spans="1:9" x14ac:dyDescent="0.3">
      <c r="A74" s="28">
        <v>1004116</v>
      </c>
      <c r="B74" s="26" t="s">
        <v>187</v>
      </c>
      <c r="C74" s="7">
        <v>85167032587</v>
      </c>
      <c r="D74" s="5" t="s">
        <v>270</v>
      </c>
      <c r="E74" s="12">
        <v>464.53</v>
      </c>
      <c r="F74" s="7">
        <v>3294</v>
      </c>
      <c r="G74" s="51" t="s">
        <v>327</v>
      </c>
      <c r="H74" s="51"/>
      <c r="I74" s="51"/>
    </row>
    <row r="75" spans="1:9" x14ac:dyDescent="0.3">
      <c r="A75" s="8">
        <v>1017678</v>
      </c>
      <c r="B75" s="9" t="s">
        <v>114</v>
      </c>
      <c r="C75" s="7">
        <v>22248533094</v>
      </c>
      <c r="D75" s="5" t="s">
        <v>127</v>
      </c>
      <c r="E75" s="12">
        <f>164+1209+919</f>
        <v>2292</v>
      </c>
      <c r="F75" s="7">
        <v>3221</v>
      </c>
      <c r="G75" s="45" t="s">
        <v>30</v>
      </c>
      <c r="H75" s="45"/>
      <c r="I75" s="45"/>
    </row>
    <row r="76" spans="1:9" x14ac:dyDescent="0.3">
      <c r="A76" s="8">
        <v>1012144</v>
      </c>
      <c r="B76" s="9" t="s">
        <v>113</v>
      </c>
      <c r="C76" s="18">
        <v>32614011568</v>
      </c>
      <c r="D76" s="4" t="s">
        <v>131</v>
      </c>
      <c r="E76" s="12">
        <v>46.99</v>
      </c>
      <c r="F76" s="7">
        <v>4221</v>
      </c>
      <c r="G76" s="45" t="s">
        <v>33</v>
      </c>
      <c r="H76" s="45"/>
      <c r="I76" s="45"/>
    </row>
    <row r="77" spans="1:9" x14ac:dyDescent="0.3">
      <c r="A77" s="28">
        <v>1031343</v>
      </c>
      <c r="B77" s="26" t="s">
        <v>188</v>
      </c>
      <c r="C77" s="7">
        <v>94583663664</v>
      </c>
      <c r="D77" s="5" t="s">
        <v>271</v>
      </c>
      <c r="E77" s="12">
        <v>4990</v>
      </c>
      <c r="F77" s="7">
        <v>3237</v>
      </c>
      <c r="G77" s="45" t="s">
        <v>156</v>
      </c>
      <c r="H77" s="45"/>
      <c r="I77" s="45"/>
    </row>
    <row r="78" spans="1:9" x14ac:dyDescent="0.3">
      <c r="A78" s="28">
        <v>1028124</v>
      </c>
      <c r="B78" s="26" t="s">
        <v>284</v>
      </c>
      <c r="C78" s="15"/>
      <c r="D78" s="35" t="s">
        <v>285</v>
      </c>
      <c r="E78" s="12">
        <v>181.34</v>
      </c>
      <c r="F78" s="7">
        <v>3294</v>
      </c>
      <c r="G78" s="51" t="s">
        <v>327</v>
      </c>
      <c r="H78" s="51"/>
      <c r="I78" s="51"/>
    </row>
    <row r="79" spans="1:9" x14ac:dyDescent="0.3">
      <c r="A79" s="28">
        <v>1026585</v>
      </c>
      <c r="B79" s="26" t="s">
        <v>189</v>
      </c>
      <c r="C79" s="15">
        <v>21607919718</v>
      </c>
      <c r="D79" s="16" t="s">
        <v>272</v>
      </c>
      <c r="E79" s="12">
        <v>1498</v>
      </c>
      <c r="F79" s="7">
        <v>3213</v>
      </c>
      <c r="G79" s="45" t="s">
        <v>15</v>
      </c>
      <c r="H79" s="45"/>
      <c r="I79" s="45"/>
    </row>
    <row r="80" spans="1:9" x14ac:dyDescent="0.3">
      <c r="A80" s="8">
        <v>1005141</v>
      </c>
      <c r="B80" s="9" t="s">
        <v>43</v>
      </c>
      <c r="C80" s="7">
        <v>79517967255</v>
      </c>
      <c r="D80" s="5" t="s">
        <v>80</v>
      </c>
      <c r="E80" s="12">
        <f>194.48+300.41+76.87+233.04+96.63</f>
        <v>901.43</v>
      </c>
      <c r="F80" s="7">
        <v>3293</v>
      </c>
      <c r="G80" s="45" t="s">
        <v>24</v>
      </c>
      <c r="H80" s="45"/>
      <c r="I80" s="45"/>
    </row>
    <row r="81" spans="1:9" x14ac:dyDescent="0.3">
      <c r="A81" s="8">
        <v>1012798</v>
      </c>
      <c r="B81" s="9" t="s">
        <v>81</v>
      </c>
      <c r="C81" s="7">
        <v>78197242725</v>
      </c>
      <c r="D81" s="5" t="s">
        <v>82</v>
      </c>
      <c r="E81" s="12">
        <f>79.1+155.5</f>
        <v>234.6</v>
      </c>
      <c r="F81" s="7">
        <v>3293</v>
      </c>
      <c r="G81" s="45" t="s">
        <v>24</v>
      </c>
      <c r="H81" s="45"/>
      <c r="I81" s="45"/>
    </row>
    <row r="82" spans="1:9" x14ac:dyDescent="0.3">
      <c r="A82" s="28">
        <v>1017743</v>
      </c>
      <c r="B82" s="26" t="s">
        <v>192</v>
      </c>
      <c r="C82" s="7">
        <v>31375495391</v>
      </c>
      <c r="D82" s="5" t="s">
        <v>273</v>
      </c>
      <c r="E82" s="12">
        <v>1092</v>
      </c>
      <c r="F82" s="7">
        <v>3211</v>
      </c>
      <c r="G82" s="51" t="s">
        <v>40</v>
      </c>
      <c r="H82" s="51"/>
      <c r="I82" s="51"/>
    </row>
    <row r="83" spans="1:9" x14ac:dyDescent="0.3">
      <c r="A83" s="8">
        <v>1001997</v>
      </c>
      <c r="B83" s="9" t="s">
        <v>44</v>
      </c>
      <c r="C83" s="7">
        <v>39483344029</v>
      </c>
      <c r="D83" s="5" t="s">
        <v>83</v>
      </c>
      <c r="E83" s="12">
        <f>159.04+281.25+293.75</f>
        <v>734.04</v>
      </c>
      <c r="F83" s="7">
        <v>3221</v>
      </c>
      <c r="G83" s="45" t="s">
        <v>30</v>
      </c>
      <c r="H83" s="45"/>
      <c r="I83" s="45"/>
    </row>
    <row r="84" spans="1:9" x14ac:dyDescent="0.3">
      <c r="A84" s="28">
        <v>1029275</v>
      </c>
      <c r="B84" s="26" t="s">
        <v>193</v>
      </c>
      <c r="C84" s="15"/>
      <c r="D84" s="16" t="s">
        <v>287</v>
      </c>
      <c r="E84" s="12">
        <v>700</v>
      </c>
      <c r="F84" s="7">
        <v>3233</v>
      </c>
      <c r="G84" s="45" t="s">
        <v>28</v>
      </c>
      <c r="H84" s="45"/>
      <c r="I84" s="45"/>
    </row>
    <row r="85" spans="1:9" x14ac:dyDescent="0.3">
      <c r="A85" s="28">
        <v>1001627</v>
      </c>
      <c r="B85" s="26" t="s">
        <v>34</v>
      </c>
      <c r="C85" s="7">
        <v>97020558931</v>
      </c>
      <c r="D85" s="5" t="s">
        <v>70</v>
      </c>
      <c r="E85" s="12">
        <f>41.86+83.72+83.72+82.61+41.86+41.86+82.61</f>
        <v>458.24000000000007</v>
      </c>
      <c r="F85" s="7">
        <v>3241</v>
      </c>
      <c r="G85" s="45" t="s">
        <v>10</v>
      </c>
      <c r="H85" s="45"/>
      <c r="I85" s="45"/>
    </row>
    <row r="86" spans="1:9" x14ac:dyDescent="0.3">
      <c r="A86" s="28">
        <v>1023160</v>
      </c>
      <c r="B86" s="26" t="s">
        <v>194</v>
      </c>
      <c r="C86" s="15" t="s">
        <v>288</v>
      </c>
      <c r="D86" s="16" t="s">
        <v>286</v>
      </c>
      <c r="E86" s="12">
        <f>2255.08+2437.53+2287.93+2287.93</f>
        <v>9268.4700000000012</v>
      </c>
      <c r="F86" s="7">
        <v>3233</v>
      </c>
      <c r="G86" s="45" t="s">
        <v>28</v>
      </c>
      <c r="H86" s="45"/>
      <c r="I86" s="45"/>
    </row>
    <row r="87" spans="1:9" x14ac:dyDescent="0.3">
      <c r="A87" s="8">
        <v>1001797</v>
      </c>
      <c r="B87" s="9" t="s">
        <v>45</v>
      </c>
      <c r="C87" s="7">
        <v>66734484850</v>
      </c>
      <c r="D87" s="5" t="s">
        <v>84</v>
      </c>
      <c r="E87" s="12">
        <v>49</v>
      </c>
      <c r="F87" s="7">
        <v>3241</v>
      </c>
      <c r="G87" s="45" t="s">
        <v>10</v>
      </c>
      <c r="H87" s="45"/>
      <c r="I87" s="45"/>
    </row>
    <row r="88" spans="1:9" x14ac:dyDescent="0.3">
      <c r="A88" s="8">
        <v>1014962</v>
      </c>
      <c r="B88" s="9" t="s">
        <v>46</v>
      </c>
      <c r="C88" s="7">
        <v>13196616444</v>
      </c>
      <c r="D88" s="5" t="s">
        <v>85</v>
      </c>
      <c r="E88" s="12">
        <f>1687.5+1928.56</f>
        <v>3616.06</v>
      </c>
      <c r="F88" s="7">
        <v>3239</v>
      </c>
      <c r="G88" s="45" t="s">
        <v>20</v>
      </c>
      <c r="H88" s="45"/>
      <c r="I88" s="45"/>
    </row>
    <row r="89" spans="1:9" x14ac:dyDescent="0.3">
      <c r="A89" s="8">
        <v>1024767</v>
      </c>
      <c r="B89" s="9" t="s">
        <v>86</v>
      </c>
      <c r="C89" s="7">
        <v>30641829498</v>
      </c>
      <c r="D89" s="5" t="s">
        <v>87</v>
      </c>
      <c r="E89" s="12">
        <f>221.04+31.86</f>
        <v>252.89999999999998</v>
      </c>
      <c r="F89" s="7">
        <v>4241</v>
      </c>
      <c r="G89" s="45" t="s">
        <v>47</v>
      </c>
      <c r="H89" s="45"/>
      <c r="I89" s="45"/>
    </row>
    <row r="90" spans="1:9" x14ac:dyDescent="0.3">
      <c r="A90" s="28">
        <v>1005069</v>
      </c>
      <c r="B90" s="26" t="s">
        <v>195</v>
      </c>
      <c r="C90" s="7">
        <v>76844168802</v>
      </c>
      <c r="D90" s="5" t="s">
        <v>274</v>
      </c>
      <c r="E90" s="12">
        <v>96.62</v>
      </c>
      <c r="F90" s="7">
        <v>3237</v>
      </c>
      <c r="G90" s="45" t="s">
        <v>156</v>
      </c>
      <c r="H90" s="45"/>
      <c r="I90" s="45"/>
    </row>
    <row r="91" spans="1:9" ht="21.6" x14ac:dyDescent="0.3">
      <c r="A91" s="8">
        <v>1018514</v>
      </c>
      <c r="B91" s="9" t="s">
        <v>88</v>
      </c>
      <c r="C91" s="7">
        <v>93545633496</v>
      </c>
      <c r="D91" s="5" t="s">
        <v>89</v>
      </c>
      <c r="E91" s="12">
        <f>54+220</f>
        <v>274</v>
      </c>
      <c r="F91" s="7">
        <v>3232</v>
      </c>
      <c r="G91" s="45" t="s">
        <v>26</v>
      </c>
      <c r="H91" s="45"/>
      <c r="I91" s="45"/>
    </row>
    <row r="92" spans="1:9" x14ac:dyDescent="0.3">
      <c r="A92" s="8">
        <v>1015837</v>
      </c>
      <c r="B92" s="9" t="s">
        <v>94</v>
      </c>
      <c r="C92" s="7">
        <v>42992093253</v>
      </c>
      <c r="D92" s="5" t="s">
        <v>95</v>
      </c>
      <c r="E92" s="12">
        <v>291.60000000000002</v>
      </c>
      <c r="F92" s="7">
        <v>4227</v>
      </c>
      <c r="G92" s="51" t="s">
        <v>38</v>
      </c>
      <c r="H92" s="51"/>
      <c r="I92" s="51"/>
    </row>
    <row r="93" spans="1:9" x14ac:dyDescent="0.3">
      <c r="A93" s="28">
        <v>1016544</v>
      </c>
      <c r="B93" s="26" t="s">
        <v>198</v>
      </c>
      <c r="C93" s="7">
        <v>14191016780</v>
      </c>
      <c r="D93" s="5" t="s">
        <v>275</v>
      </c>
      <c r="E93" s="12">
        <f>113+280</f>
        <v>393</v>
      </c>
      <c r="F93" s="7">
        <v>3299</v>
      </c>
      <c r="G93" s="45" t="s">
        <v>9</v>
      </c>
      <c r="H93" s="45"/>
      <c r="I93" s="45"/>
    </row>
    <row r="94" spans="1:9" x14ac:dyDescent="0.3">
      <c r="A94" s="8">
        <v>1002016</v>
      </c>
      <c r="B94" s="9" t="s">
        <v>120</v>
      </c>
      <c r="C94" s="7">
        <v>66445126397</v>
      </c>
      <c r="D94" s="5" t="s">
        <v>143</v>
      </c>
      <c r="E94" s="12">
        <v>1935.93</v>
      </c>
      <c r="F94" s="7">
        <v>3235</v>
      </c>
      <c r="G94" s="45" t="s">
        <v>48</v>
      </c>
      <c r="H94" s="45"/>
      <c r="I94" s="45"/>
    </row>
    <row r="95" spans="1:9" x14ac:dyDescent="0.3">
      <c r="A95" s="8">
        <v>1002016</v>
      </c>
      <c r="B95" s="9" t="s">
        <v>120</v>
      </c>
      <c r="C95" s="7">
        <v>66445126397</v>
      </c>
      <c r="D95" s="5" t="s">
        <v>143</v>
      </c>
      <c r="E95" s="12">
        <v>49.5</v>
      </c>
      <c r="F95" s="7">
        <v>3221</v>
      </c>
      <c r="G95" s="45" t="s">
        <v>30</v>
      </c>
      <c r="H95" s="45"/>
      <c r="I95" s="45"/>
    </row>
    <row r="96" spans="1:9" x14ac:dyDescent="0.3">
      <c r="A96" s="28">
        <v>1026564</v>
      </c>
      <c r="B96" s="26" t="s">
        <v>199</v>
      </c>
      <c r="C96" s="7">
        <v>12739203610</v>
      </c>
      <c r="D96" s="5" t="s">
        <v>276</v>
      </c>
      <c r="E96" s="12">
        <v>2487.5</v>
      </c>
      <c r="F96" s="7">
        <v>4227</v>
      </c>
      <c r="G96" s="51" t="s">
        <v>38</v>
      </c>
      <c r="H96" s="51"/>
      <c r="I96" s="51"/>
    </row>
    <row r="97" spans="1:9" x14ac:dyDescent="0.3">
      <c r="A97" s="8">
        <v>1002951</v>
      </c>
      <c r="B97" s="9" t="s">
        <v>90</v>
      </c>
      <c r="C97" s="7">
        <v>37268928073</v>
      </c>
      <c r="D97" s="5" t="s">
        <v>91</v>
      </c>
      <c r="E97" s="12">
        <v>187.5</v>
      </c>
      <c r="F97" s="7">
        <v>3233</v>
      </c>
      <c r="G97" s="45" t="s">
        <v>28</v>
      </c>
      <c r="H97" s="45"/>
      <c r="I97" s="45"/>
    </row>
    <row r="98" spans="1:9" x14ac:dyDescent="0.3">
      <c r="A98" s="28">
        <v>1026345</v>
      </c>
      <c r="B98" s="26" t="s">
        <v>289</v>
      </c>
      <c r="C98" s="15" t="s">
        <v>291</v>
      </c>
      <c r="D98" s="36" t="s">
        <v>290</v>
      </c>
      <c r="E98" s="12">
        <v>795</v>
      </c>
      <c r="F98" s="7">
        <v>3213</v>
      </c>
      <c r="G98" s="45" t="s">
        <v>15</v>
      </c>
      <c r="H98" s="45"/>
      <c r="I98" s="45"/>
    </row>
    <row r="99" spans="1:9" x14ac:dyDescent="0.3">
      <c r="A99" s="28">
        <v>1024472</v>
      </c>
      <c r="B99" s="26" t="s">
        <v>200</v>
      </c>
      <c r="C99" s="7">
        <v>18509652133</v>
      </c>
      <c r="D99" s="5" t="s">
        <v>277</v>
      </c>
      <c r="E99" s="12">
        <v>230</v>
      </c>
      <c r="F99" s="7">
        <v>3294</v>
      </c>
      <c r="G99" s="51" t="s">
        <v>327</v>
      </c>
      <c r="H99" s="51"/>
      <c r="I99" s="51"/>
    </row>
    <row r="100" spans="1:9" x14ac:dyDescent="0.3">
      <c r="A100" s="8">
        <v>1021394</v>
      </c>
      <c r="B100" s="9" t="s">
        <v>119</v>
      </c>
      <c r="C100" s="7">
        <v>45816750516</v>
      </c>
      <c r="D100" s="5" t="s">
        <v>128</v>
      </c>
      <c r="E100" s="12">
        <v>2589.0500000000002</v>
      </c>
      <c r="F100" s="7">
        <v>4227</v>
      </c>
      <c r="G100" s="51" t="s">
        <v>38</v>
      </c>
      <c r="H100" s="51"/>
      <c r="I100" s="51"/>
    </row>
    <row r="101" spans="1:9" x14ac:dyDescent="0.3">
      <c r="A101" s="28">
        <v>1012117</v>
      </c>
      <c r="B101" s="26" t="s">
        <v>201</v>
      </c>
      <c r="C101" s="7">
        <v>33437375299</v>
      </c>
      <c r="D101" s="5" t="s">
        <v>278</v>
      </c>
      <c r="E101" s="12">
        <v>90</v>
      </c>
      <c r="F101" s="7">
        <v>3232</v>
      </c>
      <c r="G101" s="45" t="s">
        <v>26</v>
      </c>
      <c r="H101" s="45"/>
      <c r="I101" s="45"/>
    </row>
    <row r="102" spans="1:9" x14ac:dyDescent="0.3">
      <c r="A102" s="28">
        <v>1012117</v>
      </c>
      <c r="B102" s="26" t="s">
        <v>201</v>
      </c>
      <c r="C102" s="7">
        <v>33437375299</v>
      </c>
      <c r="D102" s="5" t="s">
        <v>278</v>
      </c>
      <c r="E102" s="12">
        <v>233.2</v>
      </c>
      <c r="F102" s="7">
        <v>3224</v>
      </c>
      <c r="G102" s="45" t="s">
        <v>27</v>
      </c>
      <c r="H102" s="45"/>
      <c r="I102" s="45"/>
    </row>
    <row r="103" spans="1:9" x14ac:dyDescent="0.3">
      <c r="A103" s="8">
        <v>1001446</v>
      </c>
      <c r="B103" s="9" t="s">
        <v>144</v>
      </c>
      <c r="C103" s="7">
        <v>58843087891</v>
      </c>
      <c r="D103" s="5" t="s">
        <v>145</v>
      </c>
      <c r="E103" s="12">
        <v>81.900000000000006</v>
      </c>
      <c r="F103" s="7">
        <v>3239</v>
      </c>
      <c r="G103" s="45" t="s">
        <v>20</v>
      </c>
      <c r="H103" s="45"/>
      <c r="I103" s="45"/>
    </row>
    <row r="104" spans="1:9" x14ac:dyDescent="0.3">
      <c r="A104" s="28">
        <v>1016966</v>
      </c>
      <c r="B104" s="26" t="s">
        <v>202</v>
      </c>
      <c r="C104" s="7">
        <v>41092511447</v>
      </c>
      <c r="D104" s="5" t="s">
        <v>279</v>
      </c>
      <c r="E104" s="12">
        <v>5812.5</v>
      </c>
      <c r="F104" s="7">
        <v>3237</v>
      </c>
      <c r="G104" s="45" t="s">
        <v>156</v>
      </c>
      <c r="H104" s="45"/>
      <c r="I104" s="45"/>
    </row>
    <row r="105" spans="1:9" x14ac:dyDescent="0.3">
      <c r="A105" s="8">
        <v>1028341</v>
      </c>
      <c r="B105" s="9" t="s">
        <v>49</v>
      </c>
      <c r="C105" s="7">
        <v>67001695549</v>
      </c>
      <c r="D105" s="5" t="s">
        <v>93</v>
      </c>
      <c r="E105" s="12">
        <v>782.5</v>
      </c>
      <c r="F105" s="7">
        <v>3237</v>
      </c>
      <c r="G105" s="45" t="s">
        <v>21</v>
      </c>
      <c r="H105" s="45"/>
      <c r="I105" s="45"/>
    </row>
    <row r="106" spans="1:9" x14ac:dyDescent="0.3">
      <c r="A106" s="8">
        <v>1002565</v>
      </c>
      <c r="B106" s="9" t="s">
        <v>115</v>
      </c>
      <c r="C106" s="7">
        <v>64291636756</v>
      </c>
      <c r="D106" s="5" t="s">
        <v>146</v>
      </c>
      <c r="E106" s="12">
        <v>45.6</v>
      </c>
      <c r="F106" s="7">
        <v>3239</v>
      </c>
      <c r="G106" s="45" t="s">
        <v>20</v>
      </c>
      <c r="H106" s="45"/>
      <c r="I106" s="45"/>
    </row>
    <row r="107" spans="1:9" x14ac:dyDescent="0.3">
      <c r="A107" s="28">
        <v>1031360</v>
      </c>
      <c r="B107" s="26" t="s">
        <v>203</v>
      </c>
      <c r="C107" s="7" t="s">
        <v>281</v>
      </c>
      <c r="D107" s="5" t="s">
        <v>280</v>
      </c>
      <c r="E107" s="12">
        <v>983</v>
      </c>
      <c r="F107" s="7">
        <v>3225</v>
      </c>
      <c r="G107" s="51" t="s">
        <v>325</v>
      </c>
      <c r="H107" s="51"/>
      <c r="I107" s="51"/>
    </row>
    <row r="108" spans="1:9" x14ac:dyDescent="0.3">
      <c r="A108" s="8">
        <v>1017675</v>
      </c>
      <c r="B108" s="9" t="s">
        <v>147</v>
      </c>
      <c r="C108" s="7">
        <v>83615500218</v>
      </c>
      <c r="D108" s="5" t="s">
        <v>148</v>
      </c>
      <c r="E108" s="12">
        <f>361.94+649.88</f>
        <v>1011.8199999999999</v>
      </c>
      <c r="F108" s="7">
        <v>3241</v>
      </c>
      <c r="G108" s="45" t="s">
        <v>10</v>
      </c>
      <c r="H108" s="45"/>
      <c r="I108" s="45"/>
    </row>
    <row r="109" spans="1:9" x14ac:dyDescent="0.3">
      <c r="A109" s="8">
        <v>1017675</v>
      </c>
      <c r="B109" s="9" t="s">
        <v>147</v>
      </c>
      <c r="C109" s="7">
        <v>83615500218</v>
      </c>
      <c r="D109" s="5" t="s">
        <v>148</v>
      </c>
      <c r="E109" s="12">
        <v>663.61</v>
      </c>
      <c r="F109" s="7">
        <v>3721</v>
      </c>
      <c r="G109" s="45" t="s">
        <v>116</v>
      </c>
      <c r="H109" s="45"/>
      <c r="I109" s="45"/>
    </row>
    <row r="110" spans="1:9" x14ac:dyDescent="0.3">
      <c r="A110" s="28">
        <v>1026629</v>
      </c>
      <c r="B110" s="26" t="s">
        <v>204</v>
      </c>
      <c r="C110" s="7">
        <v>41358203921</v>
      </c>
      <c r="D110" s="5" t="s">
        <v>282</v>
      </c>
      <c r="E110" s="12">
        <v>275</v>
      </c>
      <c r="F110" s="7">
        <v>3213</v>
      </c>
      <c r="G110" s="45" t="s">
        <v>15</v>
      </c>
      <c r="H110" s="45"/>
      <c r="I110" s="45"/>
    </row>
    <row r="111" spans="1:9" x14ac:dyDescent="0.3">
      <c r="A111" s="28">
        <v>1003363</v>
      </c>
      <c r="B111" s="26" t="s">
        <v>205</v>
      </c>
      <c r="C111" s="7">
        <v>64588051715</v>
      </c>
      <c r="D111" s="5" t="s">
        <v>283</v>
      </c>
      <c r="E111" s="12">
        <v>66.099999999999994</v>
      </c>
      <c r="F111" s="7">
        <v>3293</v>
      </c>
      <c r="G111" s="45" t="s">
        <v>24</v>
      </c>
      <c r="H111" s="45"/>
      <c r="I111" s="45"/>
    </row>
    <row r="112" spans="1:9" x14ac:dyDescent="0.3">
      <c r="A112" s="8">
        <v>1017543</v>
      </c>
      <c r="B112" s="9" t="s">
        <v>96</v>
      </c>
      <c r="C112" s="7">
        <v>29005509482</v>
      </c>
      <c r="D112" s="5" t="s">
        <v>97</v>
      </c>
      <c r="E112" s="12">
        <v>22.3</v>
      </c>
      <c r="F112" s="7">
        <v>3221</v>
      </c>
      <c r="G112" s="45" t="s">
        <v>30</v>
      </c>
      <c r="H112" s="45"/>
      <c r="I112" s="45"/>
    </row>
    <row r="113" spans="1:9" x14ac:dyDescent="0.3">
      <c r="A113" s="28">
        <v>1027748</v>
      </c>
      <c r="B113" s="26" t="s">
        <v>206</v>
      </c>
      <c r="C113" s="13">
        <v>45431278864</v>
      </c>
      <c r="D113" s="14" t="s">
        <v>292</v>
      </c>
      <c r="E113" s="12">
        <v>391.66</v>
      </c>
      <c r="F113" s="7">
        <v>3293</v>
      </c>
      <c r="G113" s="45" t="s">
        <v>24</v>
      </c>
      <c r="H113" s="45"/>
      <c r="I113" s="45"/>
    </row>
    <row r="114" spans="1:9" x14ac:dyDescent="0.3">
      <c r="A114" s="28">
        <v>1012108</v>
      </c>
      <c r="B114" s="26" t="s">
        <v>207</v>
      </c>
      <c r="C114" s="7">
        <v>34016189309</v>
      </c>
      <c r="D114" s="5" t="s">
        <v>293</v>
      </c>
      <c r="E114" s="12">
        <v>100</v>
      </c>
      <c r="F114" s="7">
        <v>3213</v>
      </c>
      <c r="G114" s="45" t="s">
        <v>15</v>
      </c>
      <c r="H114" s="45"/>
      <c r="I114" s="45"/>
    </row>
    <row r="115" spans="1:9" ht="14.4" customHeight="1" x14ac:dyDescent="0.3">
      <c r="A115" s="28">
        <v>1031467</v>
      </c>
      <c r="B115" s="26" t="s">
        <v>208</v>
      </c>
      <c r="C115" s="7">
        <v>23035642859</v>
      </c>
      <c r="D115" s="5" t="s">
        <v>294</v>
      </c>
      <c r="E115" s="12">
        <v>93.75</v>
      </c>
      <c r="F115" s="7">
        <v>3232</v>
      </c>
      <c r="G115" s="45" t="s">
        <v>26</v>
      </c>
      <c r="H115" s="45"/>
      <c r="I115" s="45"/>
    </row>
    <row r="116" spans="1:9" x14ac:dyDescent="0.3">
      <c r="A116" s="28">
        <v>1002857</v>
      </c>
      <c r="B116" s="26" t="s">
        <v>209</v>
      </c>
      <c r="C116" s="7">
        <v>88826408293</v>
      </c>
      <c r="D116" s="5" t="s">
        <v>295</v>
      </c>
      <c r="E116" s="12">
        <f>43.88+79.51</f>
        <v>123.39000000000001</v>
      </c>
      <c r="F116" s="7">
        <v>3232</v>
      </c>
      <c r="G116" s="45" t="s">
        <v>26</v>
      </c>
      <c r="H116" s="45"/>
      <c r="I116" s="45"/>
    </row>
    <row r="117" spans="1:9" x14ac:dyDescent="0.3">
      <c r="A117" s="28">
        <v>1001766</v>
      </c>
      <c r="B117" s="26" t="s">
        <v>210</v>
      </c>
      <c r="C117" s="7">
        <v>20184981156</v>
      </c>
      <c r="D117" s="5" t="s">
        <v>296</v>
      </c>
      <c r="E117" s="12">
        <v>199.05</v>
      </c>
      <c r="F117" s="7">
        <v>3234</v>
      </c>
      <c r="G117" s="51" t="s">
        <v>4</v>
      </c>
      <c r="H117" s="51"/>
      <c r="I117" s="51"/>
    </row>
    <row r="118" spans="1:9" ht="14.4" customHeight="1" x14ac:dyDescent="0.3">
      <c r="A118" s="28">
        <v>1000015</v>
      </c>
      <c r="B118" s="26" t="s">
        <v>211</v>
      </c>
      <c r="C118" s="7">
        <v>31995833807</v>
      </c>
      <c r="D118" s="5" t="s">
        <v>297</v>
      </c>
      <c r="E118" s="12">
        <v>431.35</v>
      </c>
      <c r="F118" s="7">
        <v>3232</v>
      </c>
      <c r="G118" s="45" t="s">
        <v>26</v>
      </c>
      <c r="H118" s="45"/>
      <c r="I118" s="45"/>
    </row>
    <row r="119" spans="1:9" ht="14.4" customHeight="1" x14ac:dyDescent="0.3">
      <c r="A119" s="28">
        <v>1029667</v>
      </c>
      <c r="B119" s="26" t="s">
        <v>212</v>
      </c>
      <c r="C119" s="7">
        <v>56616753620</v>
      </c>
      <c r="D119" s="5" t="s">
        <v>298</v>
      </c>
      <c r="E119" s="12">
        <v>225.63</v>
      </c>
      <c r="F119" s="7">
        <v>3221</v>
      </c>
      <c r="G119" s="45" t="s">
        <v>30</v>
      </c>
      <c r="H119" s="45"/>
      <c r="I119" s="45"/>
    </row>
    <row r="120" spans="1:9" ht="14.4" customHeight="1" x14ac:dyDescent="0.3">
      <c r="A120" s="28">
        <v>1023000</v>
      </c>
      <c r="B120" s="26" t="s">
        <v>213</v>
      </c>
      <c r="C120" s="7">
        <v>58110346325</v>
      </c>
      <c r="D120" s="5" t="s">
        <v>299</v>
      </c>
      <c r="E120" s="12">
        <v>746.56</v>
      </c>
      <c r="F120" s="7">
        <v>3233</v>
      </c>
      <c r="G120" s="45" t="s">
        <v>28</v>
      </c>
      <c r="H120" s="45"/>
      <c r="I120" s="45"/>
    </row>
    <row r="121" spans="1:9" ht="14.4" customHeight="1" x14ac:dyDescent="0.3">
      <c r="A121" s="28">
        <v>1023327</v>
      </c>
      <c r="B121" s="26" t="s">
        <v>214</v>
      </c>
      <c r="C121" s="7" t="s">
        <v>300</v>
      </c>
      <c r="D121" s="5" t="s">
        <v>165</v>
      </c>
      <c r="E121" s="12">
        <v>57</v>
      </c>
      <c r="F121" s="7">
        <v>3237</v>
      </c>
      <c r="G121" s="45" t="s">
        <v>156</v>
      </c>
      <c r="H121" s="45"/>
      <c r="I121" s="45"/>
    </row>
    <row r="122" spans="1:9" ht="14.4" customHeight="1" x14ac:dyDescent="0.3">
      <c r="A122" s="28">
        <v>1027423</v>
      </c>
      <c r="B122" s="26" t="s">
        <v>215</v>
      </c>
      <c r="C122" s="7">
        <v>95803232921</v>
      </c>
      <c r="D122" s="5" t="s">
        <v>301</v>
      </c>
      <c r="E122" s="12">
        <v>122.14</v>
      </c>
      <c r="F122" s="7">
        <v>4241</v>
      </c>
      <c r="G122" s="45" t="s">
        <v>47</v>
      </c>
      <c r="H122" s="45"/>
      <c r="I122" s="45"/>
    </row>
    <row r="123" spans="1:9" ht="14.4" customHeight="1" x14ac:dyDescent="0.3">
      <c r="A123" s="28">
        <v>1031393</v>
      </c>
      <c r="B123" s="26" t="s">
        <v>216</v>
      </c>
      <c r="C123" s="7">
        <v>46023086471</v>
      </c>
      <c r="D123" s="5" t="s">
        <v>302</v>
      </c>
      <c r="E123" s="12">
        <v>143.75</v>
      </c>
      <c r="F123" s="7">
        <v>3227</v>
      </c>
      <c r="G123" s="52" t="s">
        <v>326</v>
      </c>
      <c r="H123" s="53"/>
      <c r="I123" s="54"/>
    </row>
    <row r="124" spans="1:9" ht="14.4" customHeight="1" x14ac:dyDescent="0.3">
      <c r="A124" s="28">
        <v>1019557</v>
      </c>
      <c r="B124" s="26" t="s">
        <v>217</v>
      </c>
      <c r="C124" s="7">
        <v>79517545745</v>
      </c>
      <c r="D124" s="5" t="s">
        <v>303</v>
      </c>
      <c r="E124" s="12">
        <v>29.1</v>
      </c>
      <c r="F124" s="7">
        <v>3221</v>
      </c>
      <c r="G124" s="45" t="s">
        <v>30</v>
      </c>
      <c r="H124" s="45"/>
      <c r="I124" s="45"/>
    </row>
    <row r="125" spans="1:9" ht="14.4" customHeight="1" x14ac:dyDescent="0.3">
      <c r="A125" s="28">
        <v>1026599</v>
      </c>
      <c r="B125" s="26" t="s">
        <v>218</v>
      </c>
      <c r="C125" s="7">
        <v>65553879500</v>
      </c>
      <c r="D125" s="5" t="s">
        <v>304</v>
      </c>
      <c r="E125" s="12">
        <v>165.77</v>
      </c>
      <c r="F125" s="7">
        <v>4221</v>
      </c>
      <c r="G125" s="45" t="s">
        <v>33</v>
      </c>
      <c r="H125" s="45"/>
      <c r="I125" s="45"/>
    </row>
    <row r="126" spans="1:9" ht="14.4" customHeight="1" x14ac:dyDescent="0.3">
      <c r="A126" s="28">
        <v>1001433</v>
      </c>
      <c r="B126" s="26" t="s">
        <v>219</v>
      </c>
      <c r="C126" s="7">
        <v>18928523252</v>
      </c>
      <c r="D126" s="5" t="s">
        <v>305</v>
      </c>
      <c r="E126" s="12">
        <f>52.4+38.4+149.3</f>
        <v>240.10000000000002</v>
      </c>
      <c r="F126" s="7">
        <v>3293</v>
      </c>
      <c r="G126" s="45" t="s">
        <v>24</v>
      </c>
      <c r="H126" s="45"/>
      <c r="I126" s="45"/>
    </row>
    <row r="127" spans="1:9" ht="14.4" customHeight="1" x14ac:dyDescent="0.3">
      <c r="A127" s="28">
        <v>1031401</v>
      </c>
      <c r="B127" s="26" t="s">
        <v>306</v>
      </c>
      <c r="C127" s="7" t="s">
        <v>307</v>
      </c>
      <c r="D127" s="5" t="s">
        <v>308</v>
      </c>
      <c r="E127" s="12">
        <v>413.22</v>
      </c>
      <c r="F127" s="7">
        <v>3233</v>
      </c>
      <c r="G127" s="45" t="s">
        <v>28</v>
      </c>
      <c r="H127" s="45"/>
      <c r="I127" s="45"/>
    </row>
    <row r="128" spans="1:9" ht="14.4" customHeight="1" x14ac:dyDescent="0.3">
      <c r="A128" s="28">
        <v>1022999</v>
      </c>
      <c r="B128" s="26" t="s">
        <v>221</v>
      </c>
      <c r="C128" s="7" t="s">
        <v>309</v>
      </c>
      <c r="D128" s="5" t="s">
        <v>310</v>
      </c>
      <c r="E128" s="12">
        <f>150+405</f>
        <v>555</v>
      </c>
      <c r="F128" s="7">
        <v>3213</v>
      </c>
      <c r="G128" s="45" t="s">
        <v>15</v>
      </c>
      <c r="H128" s="45"/>
      <c r="I128" s="45"/>
    </row>
    <row r="129" spans="1:9" ht="14.4" customHeight="1" x14ac:dyDescent="0.3">
      <c r="A129" s="28">
        <v>1029908</v>
      </c>
      <c r="B129" s="26" t="s">
        <v>222</v>
      </c>
      <c r="C129" s="7"/>
      <c r="D129" s="5" t="s">
        <v>311</v>
      </c>
      <c r="E129" s="12">
        <v>500</v>
      </c>
      <c r="F129" s="7">
        <v>3233</v>
      </c>
      <c r="G129" s="45" t="s">
        <v>28</v>
      </c>
      <c r="H129" s="45"/>
      <c r="I129" s="45"/>
    </row>
    <row r="130" spans="1:9" ht="14.4" customHeight="1" x14ac:dyDescent="0.3">
      <c r="A130" s="28">
        <v>1003419</v>
      </c>
      <c r="B130" s="26" t="s">
        <v>224</v>
      </c>
      <c r="C130" s="7">
        <v>36998794856</v>
      </c>
      <c r="D130" s="5" t="s">
        <v>312</v>
      </c>
      <c r="E130" s="12">
        <f>49.99+52.9</f>
        <v>102.89</v>
      </c>
      <c r="F130" s="7">
        <v>4221</v>
      </c>
      <c r="G130" s="45" t="s">
        <v>33</v>
      </c>
      <c r="H130" s="45"/>
      <c r="I130" s="45"/>
    </row>
    <row r="131" spans="1:9" ht="14.4" customHeight="1" x14ac:dyDescent="0.3">
      <c r="A131" s="28">
        <v>1031456</v>
      </c>
      <c r="B131" s="26" t="s">
        <v>225</v>
      </c>
      <c r="C131" s="7"/>
      <c r="D131" s="5" t="s">
        <v>313</v>
      </c>
      <c r="E131" s="12">
        <v>367.75</v>
      </c>
      <c r="F131" s="7">
        <v>3213</v>
      </c>
      <c r="G131" s="45" t="s">
        <v>15</v>
      </c>
      <c r="H131" s="45"/>
      <c r="I131" s="45"/>
    </row>
    <row r="132" spans="1:9" ht="14.4" customHeight="1" x14ac:dyDescent="0.3">
      <c r="A132" s="28">
        <v>1022701</v>
      </c>
      <c r="B132" s="26" t="s">
        <v>226</v>
      </c>
      <c r="C132" s="7" t="s">
        <v>314</v>
      </c>
      <c r="D132" s="37" t="s">
        <v>315</v>
      </c>
      <c r="E132" s="12">
        <v>570</v>
      </c>
      <c r="F132" s="7">
        <v>3213</v>
      </c>
      <c r="G132" s="45" t="s">
        <v>15</v>
      </c>
      <c r="H132" s="45"/>
      <c r="I132" s="45"/>
    </row>
    <row r="133" spans="1:9" ht="14.4" customHeight="1" x14ac:dyDescent="0.3">
      <c r="A133" s="28">
        <v>1005717</v>
      </c>
      <c r="B133" s="26" t="s">
        <v>227</v>
      </c>
      <c r="C133" s="7">
        <v>93712633315</v>
      </c>
      <c r="D133" s="5" t="s">
        <v>316</v>
      </c>
      <c r="E133" s="12">
        <v>1443.09</v>
      </c>
      <c r="F133" s="7">
        <v>3211</v>
      </c>
      <c r="G133" s="45" t="s">
        <v>40</v>
      </c>
      <c r="H133" s="45"/>
      <c r="I133" s="45"/>
    </row>
    <row r="134" spans="1:9" ht="14.4" customHeight="1" x14ac:dyDescent="0.3">
      <c r="A134" s="28">
        <v>1031455</v>
      </c>
      <c r="B134" s="26" t="s">
        <v>228</v>
      </c>
      <c r="C134" s="38" t="s">
        <v>318</v>
      </c>
      <c r="D134" s="5" t="s">
        <v>317</v>
      </c>
      <c r="E134" s="12">
        <v>546.66</v>
      </c>
      <c r="F134" s="7">
        <v>3211</v>
      </c>
      <c r="G134" s="51" t="s">
        <v>40</v>
      </c>
      <c r="H134" s="51"/>
      <c r="I134" s="51"/>
    </row>
    <row r="135" spans="1:9" ht="14.4" customHeight="1" x14ac:dyDescent="0.3">
      <c r="A135" s="28">
        <v>1028197</v>
      </c>
      <c r="B135" s="26" t="s">
        <v>229</v>
      </c>
      <c r="C135" s="7">
        <v>75665455333</v>
      </c>
      <c r="D135" s="5" t="s">
        <v>319</v>
      </c>
      <c r="E135" s="12">
        <f>58.53+58.53</f>
        <v>117.06</v>
      </c>
      <c r="F135" s="7">
        <v>3293</v>
      </c>
      <c r="G135" s="45" t="s">
        <v>24</v>
      </c>
      <c r="H135" s="45"/>
      <c r="I135" s="45"/>
    </row>
    <row r="136" spans="1:9" ht="21.6" x14ac:dyDescent="0.3">
      <c r="A136" s="28">
        <v>1029961</v>
      </c>
      <c r="B136" s="26" t="s">
        <v>230</v>
      </c>
      <c r="C136" s="7">
        <v>17680025101</v>
      </c>
      <c r="D136" s="5" t="s">
        <v>320</v>
      </c>
      <c r="E136" s="12">
        <v>300</v>
      </c>
      <c r="F136" s="7">
        <v>3213</v>
      </c>
      <c r="G136" s="45" t="s">
        <v>15</v>
      </c>
      <c r="H136" s="45"/>
      <c r="I136" s="45"/>
    </row>
    <row r="137" spans="1:9" ht="14.4" customHeight="1" x14ac:dyDescent="0.3">
      <c r="A137" s="28">
        <v>1016036</v>
      </c>
      <c r="B137" s="26" t="s">
        <v>232</v>
      </c>
      <c r="C137" s="15">
        <v>96371000697</v>
      </c>
      <c r="D137" s="16" t="s">
        <v>321</v>
      </c>
      <c r="E137" s="12">
        <v>180</v>
      </c>
      <c r="F137" s="7">
        <v>3213</v>
      </c>
      <c r="G137" s="45" t="s">
        <v>15</v>
      </c>
      <c r="H137" s="45"/>
      <c r="I137" s="45"/>
    </row>
    <row r="138" spans="1:9" ht="14.4" customHeight="1" x14ac:dyDescent="0.3">
      <c r="A138" s="28">
        <v>1003243</v>
      </c>
      <c r="B138" s="26" t="s">
        <v>233</v>
      </c>
      <c r="C138" s="15">
        <v>49929727453</v>
      </c>
      <c r="D138" s="16" t="s">
        <v>322</v>
      </c>
      <c r="E138" s="12">
        <v>122.28</v>
      </c>
      <c r="F138" s="7">
        <v>3299</v>
      </c>
      <c r="G138" s="45" t="s">
        <v>9</v>
      </c>
      <c r="H138" s="45"/>
      <c r="I138" s="45"/>
    </row>
    <row r="139" spans="1:9" ht="14.4" customHeight="1" x14ac:dyDescent="0.3">
      <c r="A139" s="28">
        <v>1002633</v>
      </c>
      <c r="B139" s="26" t="s">
        <v>234</v>
      </c>
      <c r="C139" s="15">
        <v>94861896505</v>
      </c>
      <c r="D139" s="16" t="s">
        <v>323</v>
      </c>
      <c r="E139" s="12">
        <f>1050+1237.8</f>
        <v>2287.8000000000002</v>
      </c>
      <c r="F139" s="7">
        <v>3211</v>
      </c>
      <c r="G139" s="51" t="s">
        <v>40</v>
      </c>
      <c r="H139" s="51"/>
      <c r="I139" s="51"/>
    </row>
    <row r="140" spans="1:9" ht="14.4" customHeight="1" x14ac:dyDescent="0.3">
      <c r="A140" s="28">
        <v>1025120</v>
      </c>
      <c r="B140" s="26" t="s">
        <v>235</v>
      </c>
      <c r="C140" s="15"/>
      <c r="D140" s="16" t="s">
        <v>324</v>
      </c>
      <c r="E140" s="12">
        <v>484.1</v>
      </c>
      <c r="F140" s="7">
        <v>3211</v>
      </c>
      <c r="G140" s="51" t="s">
        <v>40</v>
      </c>
      <c r="H140" s="51"/>
      <c r="I140" s="51"/>
    </row>
    <row r="141" spans="1:9" ht="14.4" customHeight="1" x14ac:dyDescent="0.3">
      <c r="A141" s="8">
        <v>1023321</v>
      </c>
      <c r="B141" s="9" t="s">
        <v>123</v>
      </c>
      <c r="C141" s="7">
        <v>45547576946</v>
      </c>
      <c r="D141" s="5" t="s">
        <v>124</v>
      </c>
      <c r="E141" s="12">
        <v>986</v>
      </c>
      <c r="F141" s="7">
        <v>3211</v>
      </c>
      <c r="G141" s="45" t="s">
        <v>40</v>
      </c>
      <c r="H141" s="45"/>
      <c r="I141" s="45"/>
    </row>
    <row r="142" spans="1:9" x14ac:dyDescent="0.3">
      <c r="A142" s="56" t="s">
        <v>102</v>
      </c>
      <c r="B142" s="56"/>
      <c r="C142" s="56"/>
      <c r="D142" s="57"/>
      <c r="E142" s="19">
        <f>SUM(E6:E141)</f>
        <v>108686.06000000003</v>
      </c>
      <c r="F142" s="68"/>
      <c r="G142" s="68"/>
      <c r="H142" s="68"/>
      <c r="I142" s="68"/>
    </row>
    <row r="143" spans="1:9" ht="14.4" customHeight="1" x14ac:dyDescent="0.3">
      <c r="A143" s="8">
        <v>1018742</v>
      </c>
      <c r="B143" s="27" t="s">
        <v>166</v>
      </c>
      <c r="C143" s="7" t="s">
        <v>18</v>
      </c>
      <c r="D143" s="7" t="s">
        <v>18</v>
      </c>
      <c r="E143" s="12">
        <v>51.88</v>
      </c>
      <c r="F143" s="7">
        <v>3238</v>
      </c>
      <c r="G143" s="45" t="s">
        <v>12</v>
      </c>
      <c r="H143" s="45"/>
      <c r="I143" s="45"/>
    </row>
    <row r="144" spans="1:9" x14ac:dyDescent="0.3">
      <c r="A144" s="8">
        <v>1024978</v>
      </c>
      <c r="B144" s="27" t="s">
        <v>168</v>
      </c>
      <c r="C144" s="7" t="s">
        <v>18</v>
      </c>
      <c r="D144" s="7" t="s">
        <v>18</v>
      </c>
      <c r="E144" s="12">
        <f>20+40.63</f>
        <v>60.63</v>
      </c>
      <c r="F144" s="7">
        <v>3239</v>
      </c>
      <c r="G144" s="45" t="s">
        <v>20</v>
      </c>
      <c r="H144" s="45"/>
      <c r="I144" s="45"/>
    </row>
    <row r="145" spans="1:9" x14ac:dyDescent="0.3">
      <c r="A145" s="8">
        <v>1028108</v>
      </c>
      <c r="B145" s="9" t="s">
        <v>169</v>
      </c>
      <c r="C145" s="7" t="s">
        <v>18</v>
      </c>
      <c r="D145" s="7" t="s">
        <v>18</v>
      </c>
      <c r="E145" s="12">
        <v>600</v>
      </c>
      <c r="F145" s="7">
        <v>3238</v>
      </c>
      <c r="G145" s="45" t="s">
        <v>12</v>
      </c>
      <c r="H145" s="45"/>
      <c r="I145" s="45"/>
    </row>
    <row r="146" spans="1:9" x14ac:dyDescent="0.3">
      <c r="A146" s="8">
        <v>1031468</v>
      </c>
      <c r="B146" s="9" t="s">
        <v>153</v>
      </c>
      <c r="C146" s="7" t="s">
        <v>18</v>
      </c>
      <c r="D146" s="7" t="s">
        <v>18</v>
      </c>
      <c r="E146" s="12">
        <v>12.5</v>
      </c>
      <c r="F146" s="7">
        <v>3295</v>
      </c>
      <c r="G146" s="45" t="s">
        <v>14</v>
      </c>
      <c r="H146" s="45"/>
      <c r="I146" s="45"/>
    </row>
    <row r="147" spans="1:9" x14ac:dyDescent="0.3">
      <c r="A147" s="8">
        <v>1015806</v>
      </c>
      <c r="B147" s="9" t="s">
        <v>154</v>
      </c>
      <c r="C147" s="7" t="s">
        <v>18</v>
      </c>
      <c r="D147" s="7" t="s">
        <v>18</v>
      </c>
      <c r="E147" s="12">
        <v>12.5</v>
      </c>
      <c r="F147" s="7">
        <v>3295</v>
      </c>
      <c r="G147" s="45" t="s">
        <v>14</v>
      </c>
      <c r="H147" s="45"/>
      <c r="I147" s="45"/>
    </row>
    <row r="148" spans="1:9" x14ac:dyDescent="0.3">
      <c r="A148" s="8">
        <v>1003222</v>
      </c>
      <c r="B148" s="26" t="s">
        <v>181</v>
      </c>
      <c r="C148" s="7" t="s">
        <v>18</v>
      </c>
      <c r="D148" s="7" t="s">
        <v>18</v>
      </c>
      <c r="E148" s="12">
        <v>1194.48</v>
      </c>
      <c r="F148" s="7">
        <v>3221</v>
      </c>
      <c r="G148" s="45" t="s">
        <v>30</v>
      </c>
      <c r="H148" s="45"/>
      <c r="I148" s="45"/>
    </row>
    <row r="149" spans="1:9" x14ac:dyDescent="0.3">
      <c r="A149" s="8">
        <v>1029819</v>
      </c>
      <c r="B149" s="26" t="s">
        <v>149</v>
      </c>
      <c r="C149" s="7" t="s">
        <v>18</v>
      </c>
      <c r="D149" s="7" t="s">
        <v>18</v>
      </c>
      <c r="E149" s="12">
        <f>702+510</f>
        <v>1212</v>
      </c>
      <c r="F149" s="7">
        <v>3293</v>
      </c>
      <c r="G149" s="45" t="s">
        <v>24</v>
      </c>
      <c r="H149" s="45"/>
      <c r="I149" s="45"/>
    </row>
    <row r="150" spans="1:9" x14ac:dyDescent="0.3">
      <c r="A150" s="8">
        <v>1031391</v>
      </c>
      <c r="B150" s="26" t="s">
        <v>185</v>
      </c>
      <c r="C150" s="7" t="s">
        <v>18</v>
      </c>
      <c r="D150" s="7" t="s">
        <v>18</v>
      </c>
      <c r="E150" s="12">
        <f>1187.5+312.5</f>
        <v>1500</v>
      </c>
      <c r="F150" s="7">
        <v>3232</v>
      </c>
      <c r="G150" s="45" t="s">
        <v>26</v>
      </c>
      <c r="H150" s="45"/>
      <c r="I150" s="45"/>
    </row>
    <row r="151" spans="1:9" x14ac:dyDescent="0.3">
      <c r="A151" s="8">
        <v>1029919</v>
      </c>
      <c r="B151" s="26" t="s">
        <v>150</v>
      </c>
      <c r="C151" s="7" t="s">
        <v>18</v>
      </c>
      <c r="D151" s="7" t="s">
        <v>18</v>
      </c>
      <c r="E151" s="12">
        <v>56</v>
      </c>
      <c r="F151" s="7">
        <v>3239</v>
      </c>
      <c r="G151" s="45" t="s">
        <v>20</v>
      </c>
      <c r="H151" s="45"/>
      <c r="I151" s="45"/>
    </row>
    <row r="152" spans="1:9" x14ac:dyDescent="0.3">
      <c r="A152" s="8">
        <v>1027549</v>
      </c>
      <c r="B152" s="26" t="s">
        <v>190</v>
      </c>
      <c r="C152" s="7" t="s">
        <v>18</v>
      </c>
      <c r="D152" s="7" t="s">
        <v>18</v>
      </c>
      <c r="E152" s="12">
        <v>360</v>
      </c>
      <c r="F152" s="7">
        <v>3293</v>
      </c>
      <c r="G152" s="52" t="s">
        <v>24</v>
      </c>
      <c r="H152" s="53"/>
      <c r="I152" s="54"/>
    </row>
    <row r="153" spans="1:9" x14ac:dyDescent="0.3">
      <c r="A153" s="8">
        <v>1031394</v>
      </c>
      <c r="B153" s="26" t="s">
        <v>191</v>
      </c>
      <c r="C153" s="7" t="s">
        <v>18</v>
      </c>
      <c r="D153" s="7" t="s">
        <v>18</v>
      </c>
      <c r="E153" s="12">
        <f>455+429.3</f>
        <v>884.3</v>
      </c>
      <c r="F153" s="7">
        <v>3211</v>
      </c>
      <c r="G153" s="51" t="s">
        <v>40</v>
      </c>
      <c r="H153" s="51"/>
      <c r="I153" s="51"/>
    </row>
    <row r="154" spans="1:9" x14ac:dyDescent="0.3">
      <c r="A154" s="8">
        <v>1031394</v>
      </c>
      <c r="B154" s="26" t="s">
        <v>191</v>
      </c>
      <c r="C154" s="7" t="s">
        <v>18</v>
      </c>
      <c r="D154" s="7" t="s">
        <v>18</v>
      </c>
      <c r="E154" s="12">
        <f>16.9+115</f>
        <v>131.9</v>
      </c>
      <c r="F154" s="7">
        <v>3235</v>
      </c>
      <c r="G154" s="45" t="s">
        <v>48</v>
      </c>
      <c r="H154" s="45"/>
      <c r="I154" s="45"/>
    </row>
    <row r="155" spans="1:9" x14ac:dyDescent="0.3">
      <c r="A155" s="8">
        <v>1024978</v>
      </c>
      <c r="B155" s="26" t="s">
        <v>196</v>
      </c>
      <c r="C155" s="7" t="s">
        <v>18</v>
      </c>
      <c r="D155" s="7" t="s">
        <v>18</v>
      </c>
      <c r="E155" s="12">
        <v>132.04</v>
      </c>
      <c r="F155" s="7">
        <v>3237</v>
      </c>
      <c r="G155" s="45" t="s">
        <v>156</v>
      </c>
      <c r="H155" s="45"/>
      <c r="I155" s="45"/>
    </row>
    <row r="156" spans="1:9" ht="15" customHeight="1" x14ac:dyDescent="0.3">
      <c r="A156" s="8">
        <v>1016006</v>
      </c>
      <c r="B156" s="26" t="s">
        <v>125</v>
      </c>
      <c r="C156" s="7" t="s">
        <v>18</v>
      </c>
      <c r="D156" s="7" t="s">
        <v>18</v>
      </c>
      <c r="E156" s="12">
        <v>280</v>
      </c>
      <c r="F156" s="7">
        <v>3213</v>
      </c>
      <c r="G156" s="45" t="s">
        <v>15</v>
      </c>
      <c r="H156" s="45"/>
      <c r="I156" s="45"/>
    </row>
    <row r="157" spans="1:9" ht="14.4" customHeight="1" x14ac:dyDescent="0.3">
      <c r="A157" s="8">
        <v>1031359</v>
      </c>
      <c r="B157" s="9" t="s">
        <v>197</v>
      </c>
      <c r="C157" s="7" t="s">
        <v>18</v>
      </c>
      <c r="D157" s="7" t="s">
        <v>18</v>
      </c>
      <c r="E157" s="12">
        <v>650</v>
      </c>
      <c r="F157" s="7">
        <v>3213</v>
      </c>
      <c r="G157" s="45" t="s">
        <v>15</v>
      </c>
      <c r="H157" s="45"/>
      <c r="I157" s="45"/>
    </row>
    <row r="158" spans="1:9" x14ac:dyDescent="0.3">
      <c r="A158" s="8">
        <v>1021618</v>
      </c>
      <c r="B158" s="9" t="s">
        <v>151</v>
      </c>
      <c r="C158" s="7" t="s">
        <v>18</v>
      </c>
      <c r="D158" s="7" t="s">
        <v>18</v>
      </c>
      <c r="E158" s="12">
        <v>173.5</v>
      </c>
      <c r="F158" s="7">
        <v>3293</v>
      </c>
      <c r="G158" s="45" t="s">
        <v>24</v>
      </c>
      <c r="H158" s="45"/>
      <c r="I158" s="45"/>
    </row>
    <row r="159" spans="1:9" ht="15" customHeight="1" x14ac:dyDescent="0.3">
      <c r="A159" s="8">
        <v>1031263</v>
      </c>
      <c r="B159" s="9" t="s">
        <v>92</v>
      </c>
      <c r="C159" s="7" t="s">
        <v>18</v>
      </c>
      <c r="D159" s="7" t="s">
        <v>18</v>
      </c>
      <c r="E159" s="12">
        <v>181.25</v>
      </c>
      <c r="F159" s="7">
        <v>3232</v>
      </c>
      <c r="G159" s="45" t="s">
        <v>26</v>
      </c>
      <c r="H159" s="45"/>
      <c r="I159" s="45"/>
    </row>
    <row r="160" spans="1:9" ht="15" customHeight="1" x14ac:dyDescent="0.3">
      <c r="A160" s="8">
        <v>1016965</v>
      </c>
      <c r="B160" s="9" t="s">
        <v>220</v>
      </c>
      <c r="C160" s="7" t="s">
        <v>18</v>
      </c>
      <c r="D160" s="7" t="s">
        <v>18</v>
      </c>
      <c r="E160" s="12">
        <v>158.97999999999999</v>
      </c>
      <c r="F160" s="7">
        <v>3293</v>
      </c>
      <c r="G160" s="45" t="s">
        <v>24</v>
      </c>
      <c r="H160" s="45"/>
      <c r="I160" s="45"/>
    </row>
    <row r="161" spans="1:9" ht="15" customHeight="1" x14ac:dyDescent="0.3">
      <c r="A161" s="8">
        <v>1028195</v>
      </c>
      <c r="B161" s="9" t="s">
        <v>223</v>
      </c>
      <c r="C161" s="7" t="s">
        <v>18</v>
      </c>
      <c r="D161" s="7" t="s">
        <v>18</v>
      </c>
      <c r="E161" s="12">
        <v>190</v>
      </c>
      <c r="F161" s="7">
        <v>3213</v>
      </c>
      <c r="G161" s="45" t="s">
        <v>15</v>
      </c>
      <c r="H161" s="45"/>
      <c r="I161" s="45"/>
    </row>
    <row r="162" spans="1:9" ht="15" customHeight="1" x14ac:dyDescent="0.3">
      <c r="A162" s="8">
        <v>1028318</v>
      </c>
      <c r="B162" s="9" t="s">
        <v>231</v>
      </c>
      <c r="C162" s="7" t="s">
        <v>18</v>
      </c>
      <c r="D162" s="7" t="s">
        <v>18</v>
      </c>
      <c r="E162" s="12">
        <v>20</v>
      </c>
      <c r="F162" s="7">
        <v>3294</v>
      </c>
      <c r="G162" s="51" t="s">
        <v>327</v>
      </c>
      <c r="H162" s="51"/>
      <c r="I162" s="51"/>
    </row>
    <row r="163" spans="1:9" x14ac:dyDescent="0.3">
      <c r="A163" s="8">
        <v>1028319</v>
      </c>
      <c r="B163" s="9" t="s">
        <v>103</v>
      </c>
      <c r="C163" s="7" t="s">
        <v>18</v>
      </c>
      <c r="D163" s="7" t="s">
        <v>18</v>
      </c>
      <c r="E163" s="12">
        <v>600</v>
      </c>
      <c r="F163" s="7">
        <v>3232</v>
      </c>
      <c r="G163" s="45" t="s">
        <v>26</v>
      </c>
      <c r="H163" s="45"/>
      <c r="I163" s="45"/>
    </row>
    <row r="164" spans="1:9" x14ac:dyDescent="0.3">
      <c r="A164" s="8">
        <v>1028319</v>
      </c>
      <c r="B164" s="9" t="s">
        <v>103</v>
      </c>
      <c r="C164" s="7" t="s">
        <v>18</v>
      </c>
      <c r="D164" s="7" t="s">
        <v>18</v>
      </c>
      <c r="E164" s="12">
        <v>1163</v>
      </c>
      <c r="F164" s="7">
        <v>3224</v>
      </c>
      <c r="G164" s="52" t="s">
        <v>27</v>
      </c>
      <c r="H164" s="53"/>
      <c r="I164" s="54"/>
    </row>
    <row r="165" spans="1:9" x14ac:dyDescent="0.3">
      <c r="A165" s="58"/>
      <c r="B165" s="26" t="s">
        <v>334</v>
      </c>
      <c r="C165" s="7" t="s">
        <v>18</v>
      </c>
      <c r="D165" s="7" t="s">
        <v>18</v>
      </c>
      <c r="E165" s="12">
        <v>860</v>
      </c>
      <c r="F165" s="58">
        <v>3237</v>
      </c>
      <c r="G165" s="60" t="s">
        <v>121</v>
      </c>
      <c r="H165" s="66"/>
      <c r="I165" s="61"/>
    </row>
    <row r="166" spans="1:9" x14ac:dyDescent="0.3">
      <c r="A166" s="58"/>
      <c r="B166" s="26" t="s">
        <v>335</v>
      </c>
      <c r="C166" s="7" t="s">
        <v>18</v>
      </c>
      <c r="D166" s="7" t="s">
        <v>18</v>
      </c>
      <c r="E166" s="12">
        <v>591.25</v>
      </c>
      <c r="F166" s="58"/>
      <c r="G166" s="62"/>
      <c r="H166" s="67"/>
      <c r="I166" s="63"/>
    </row>
    <row r="167" spans="1:9" x14ac:dyDescent="0.3">
      <c r="A167" s="58"/>
      <c r="B167" s="26" t="s">
        <v>336</v>
      </c>
      <c r="C167" s="7" t="s">
        <v>18</v>
      </c>
      <c r="D167" s="7" t="s">
        <v>18</v>
      </c>
      <c r="E167" s="12">
        <v>483.75</v>
      </c>
      <c r="F167" s="58"/>
      <c r="G167" s="62"/>
      <c r="H167" s="67"/>
      <c r="I167" s="63"/>
    </row>
    <row r="168" spans="1:9" x14ac:dyDescent="0.3">
      <c r="A168" s="58"/>
      <c r="B168" s="26" t="s">
        <v>337</v>
      </c>
      <c r="C168" s="7" t="s">
        <v>18</v>
      </c>
      <c r="D168" s="7" t="s">
        <v>18</v>
      </c>
      <c r="E168" s="12">
        <v>322.5</v>
      </c>
      <c r="F168" s="58"/>
      <c r="G168" s="62"/>
      <c r="H168" s="67"/>
      <c r="I168" s="63"/>
    </row>
    <row r="169" spans="1:9" x14ac:dyDescent="0.3">
      <c r="A169" s="58"/>
      <c r="B169" s="26" t="s">
        <v>338</v>
      </c>
      <c r="C169" s="7" t="s">
        <v>18</v>
      </c>
      <c r="D169" s="7" t="s">
        <v>18</v>
      </c>
      <c r="E169" s="12">
        <v>860</v>
      </c>
      <c r="F169" s="58"/>
      <c r="G169" s="62"/>
      <c r="H169" s="67"/>
      <c r="I169" s="63"/>
    </row>
    <row r="170" spans="1:9" x14ac:dyDescent="0.3">
      <c r="A170" s="58"/>
      <c r="B170" s="26" t="s">
        <v>339</v>
      </c>
      <c r="C170" s="7" t="s">
        <v>18</v>
      </c>
      <c r="D170" s="7" t="s">
        <v>18</v>
      </c>
      <c r="E170" s="12">
        <v>483.75</v>
      </c>
      <c r="F170" s="58"/>
      <c r="G170" s="62"/>
      <c r="H170" s="67"/>
      <c r="I170" s="63"/>
    </row>
    <row r="171" spans="1:9" x14ac:dyDescent="0.3">
      <c r="A171" s="58"/>
      <c r="B171" s="26" t="s">
        <v>340</v>
      </c>
      <c r="C171" s="7" t="s">
        <v>18</v>
      </c>
      <c r="D171" s="7" t="s">
        <v>18</v>
      </c>
      <c r="E171" s="12">
        <v>322.5</v>
      </c>
      <c r="F171" s="58"/>
      <c r="G171" s="62"/>
      <c r="H171" s="67"/>
      <c r="I171" s="63"/>
    </row>
    <row r="172" spans="1:9" x14ac:dyDescent="0.3">
      <c r="A172" s="58"/>
      <c r="B172" s="26" t="s">
        <v>341</v>
      </c>
      <c r="C172" s="7" t="s">
        <v>18</v>
      </c>
      <c r="D172" s="7" t="s">
        <v>18</v>
      </c>
      <c r="E172" s="12">
        <v>1666.25</v>
      </c>
      <c r="F172" s="58"/>
      <c r="G172" s="62"/>
      <c r="H172" s="67"/>
      <c r="I172" s="63"/>
    </row>
    <row r="173" spans="1:9" x14ac:dyDescent="0.3">
      <c r="A173" s="58"/>
      <c r="B173" s="26" t="s">
        <v>342</v>
      </c>
      <c r="C173" s="7" t="s">
        <v>18</v>
      </c>
      <c r="D173" s="7" t="s">
        <v>18</v>
      </c>
      <c r="E173" s="12">
        <v>1451.25</v>
      </c>
      <c r="F173" s="58"/>
      <c r="G173" s="62"/>
      <c r="H173" s="67"/>
      <c r="I173" s="63"/>
    </row>
    <row r="174" spans="1:9" x14ac:dyDescent="0.3">
      <c r="A174" s="58"/>
      <c r="B174" s="26" t="s">
        <v>343</v>
      </c>
      <c r="C174" s="7" t="s">
        <v>18</v>
      </c>
      <c r="D174" s="7" t="s">
        <v>18</v>
      </c>
      <c r="E174" s="12">
        <v>322.5</v>
      </c>
      <c r="F174" s="58"/>
      <c r="G174" s="62"/>
      <c r="H174" s="67"/>
      <c r="I174" s="63"/>
    </row>
    <row r="175" spans="1:9" x14ac:dyDescent="0.3">
      <c r="A175" s="58"/>
      <c r="B175" s="26" t="s">
        <v>344</v>
      </c>
      <c r="C175" s="7" t="s">
        <v>18</v>
      </c>
      <c r="D175" s="7" t="s">
        <v>18</v>
      </c>
      <c r="E175" s="12">
        <v>591.25</v>
      </c>
      <c r="F175" s="58"/>
      <c r="G175" s="62"/>
      <c r="H175" s="67"/>
      <c r="I175" s="63"/>
    </row>
    <row r="176" spans="1:9" x14ac:dyDescent="0.3">
      <c r="A176" s="58"/>
      <c r="B176" s="26" t="s">
        <v>345</v>
      </c>
      <c r="C176" s="7" t="s">
        <v>18</v>
      </c>
      <c r="D176" s="7" t="s">
        <v>18</v>
      </c>
      <c r="E176" s="12">
        <v>376.25</v>
      </c>
      <c r="F176" s="58"/>
      <c r="G176" s="62"/>
      <c r="H176" s="67"/>
      <c r="I176" s="63"/>
    </row>
    <row r="177" spans="1:9" x14ac:dyDescent="0.3">
      <c r="A177" s="58"/>
      <c r="B177" s="26" t="s">
        <v>346</v>
      </c>
      <c r="C177" s="7" t="s">
        <v>18</v>
      </c>
      <c r="D177" s="7" t="s">
        <v>18</v>
      </c>
      <c r="E177" s="12">
        <v>322.5</v>
      </c>
      <c r="F177" s="58"/>
      <c r="G177" s="62"/>
      <c r="H177" s="67"/>
      <c r="I177" s="63"/>
    </row>
    <row r="178" spans="1:9" x14ac:dyDescent="0.3">
      <c r="A178" s="58"/>
      <c r="B178" s="26" t="s">
        <v>347</v>
      </c>
      <c r="C178" s="7" t="s">
        <v>18</v>
      </c>
      <c r="D178" s="7" t="s">
        <v>18</v>
      </c>
      <c r="E178" s="12">
        <v>591.25</v>
      </c>
      <c r="F178" s="58"/>
      <c r="G178" s="62"/>
      <c r="H178" s="67"/>
      <c r="I178" s="63"/>
    </row>
    <row r="179" spans="1:9" x14ac:dyDescent="0.3">
      <c r="A179" s="58"/>
      <c r="B179" s="26" t="s">
        <v>348</v>
      </c>
      <c r="C179" s="7" t="s">
        <v>18</v>
      </c>
      <c r="D179" s="7" t="s">
        <v>18</v>
      </c>
      <c r="E179" s="12">
        <v>591.25</v>
      </c>
      <c r="F179" s="58"/>
      <c r="G179" s="62"/>
      <c r="H179" s="67"/>
      <c r="I179" s="63"/>
    </row>
    <row r="180" spans="1:9" x14ac:dyDescent="0.3">
      <c r="A180" s="58"/>
      <c r="B180" s="26" t="s">
        <v>349</v>
      </c>
      <c r="C180" s="7" t="s">
        <v>18</v>
      </c>
      <c r="D180" s="7" t="s">
        <v>18</v>
      </c>
      <c r="E180" s="12">
        <v>483.75</v>
      </c>
      <c r="F180" s="58"/>
      <c r="G180" s="62"/>
      <c r="H180" s="67"/>
      <c r="I180" s="63"/>
    </row>
    <row r="181" spans="1:9" x14ac:dyDescent="0.3">
      <c r="A181" s="58"/>
      <c r="B181" s="26" t="s">
        <v>350</v>
      </c>
      <c r="C181" s="7" t="s">
        <v>18</v>
      </c>
      <c r="D181" s="7" t="s">
        <v>18</v>
      </c>
      <c r="E181" s="12">
        <v>301</v>
      </c>
      <c r="F181" s="58"/>
      <c r="G181" s="62"/>
      <c r="H181" s="67"/>
      <c r="I181" s="63"/>
    </row>
    <row r="182" spans="1:9" x14ac:dyDescent="0.3">
      <c r="A182" s="58"/>
      <c r="B182" s="26" t="s">
        <v>351</v>
      </c>
      <c r="C182" s="7" t="s">
        <v>18</v>
      </c>
      <c r="D182" s="7" t="s">
        <v>18</v>
      </c>
      <c r="E182" s="12">
        <v>963.2</v>
      </c>
      <c r="F182" s="58"/>
      <c r="G182" s="62"/>
      <c r="H182" s="67"/>
      <c r="I182" s="63"/>
    </row>
    <row r="183" spans="1:9" x14ac:dyDescent="0.3">
      <c r="A183" s="58"/>
      <c r="B183" s="26" t="s">
        <v>352</v>
      </c>
      <c r="C183" s="7" t="s">
        <v>18</v>
      </c>
      <c r="D183" s="7" t="s">
        <v>18</v>
      </c>
      <c r="E183" s="12">
        <v>1444.8</v>
      </c>
      <c r="F183" s="58"/>
      <c r="G183" s="62"/>
      <c r="H183" s="67"/>
      <c r="I183" s="63"/>
    </row>
    <row r="184" spans="1:9" x14ac:dyDescent="0.3">
      <c r="A184" s="58"/>
      <c r="B184" s="26" t="s">
        <v>353</v>
      </c>
      <c r="C184" s="7" t="s">
        <v>18</v>
      </c>
      <c r="D184" s="7" t="s">
        <v>18</v>
      </c>
      <c r="E184" s="12">
        <v>1128.75</v>
      </c>
      <c r="F184" s="58"/>
      <c r="G184" s="62"/>
      <c r="H184" s="67"/>
      <c r="I184" s="63"/>
    </row>
    <row r="185" spans="1:9" x14ac:dyDescent="0.3">
      <c r="A185" s="58"/>
      <c r="B185" s="26" t="s">
        <v>354</v>
      </c>
      <c r="C185" s="7" t="s">
        <v>18</v>
      </c>
      <c r="D185" s="7" t="s">
        <v>18</v>
      </c>
      <c r="E185" s="12">
        <v>2257.5</v>
      </c>
      <c r="F185" s="58"/>
      <c r="G185" s="62"/>
      <c r="H185" s="67"/>
      <c r="I185" s="63"/>
    </row>
    <row r="186" spans="1:9" x14ac:dyDescent="0.3">
      <c r="A186" s="58"/>
      <c r="B186" s="26" t="s">
        <v>355</v>
      </c>
      <c r="C186" s="7" t="s">
        <v>18</v>
      </c>
      <c r="D186" s="7" t="s">
        <v>18</v>
      </c>
      <c r="E186" s="12">
        <v>2257.5</v>
      </c>
      <c r="F186" s="58"/>
      <c r="G186" s="62"/>
      <c r="H186" s="67"/>
      <c r="I186" s="63"/>
    </row>
    <row r="187" spans="1:9" x14ac:dyDescent="0.3">
      <c r="A187" s="58"/>
      <c r="B187" s="26" t="s">
        <v>356</v>
      </c>
      <c r="C187" s="7" t="s">
        <v>18</v>
      </c>
      <c r="D187" s="7" t="s">
        <v>18</v>
      </c>
      <c r="E187" s="12">
        <v>1128.75</v>
      </c>
      <c r="F187" s="58"/>
      <c r="G187" s="62"/>
      <c r="H187" s="67"/>
      <c r="I187" s="63"/>
    </row>
    <row r="188" spans="1:9" x14ac:dyDescent="0.3">
      <c r="A188" s="58"/>
      <c r="B188" s="26" t="s">
        <v>357</v>
      </c>
      <c r="C188" s="7" t="s">
        <v>18</v>
      </c>
      <c r="D188" s="7" t="s">
        <v>18</v>
      </c>
      <c r="E188" s="12">
        <v>1128.75</v>
      </c>
      <c r="F188" s="58"/>
      <c r="G188" s="62"/>
      <c r="H188" s="67"/>
      <c r="I188" s="63"/>
    </row>
    <row r="189" spans="1:9" x14ac:dyDescent="0.3">
      <c r="A189" s="58"/>
      <c r="B189" s="26" t="s">
        <v>358</v>
      </c>
      <c r="C189" s="7" t="s">
        <v>18</v>
      </c>
      <c r="D189" s="7" t="s">
        <v>18</v>
      </c>
      <c r="E189" s="12">
        <v>1444.8</v>
      </c>
      <c r="F189" s="58"/>
      <c r="G189" s="62"/>
      <c r="H189" s="67"/>
      <c r="I189" s="63"/>
    </row>
    <row r="190" spans="1:9" x14ac:dyDescent="0.3">
      <c r="A190" s="58"/>
      <c r="B190" s="26" t="s">
        <v>359</v>
      </c>
      <c r="C190" s="7" t="s">
        <v>18</v>
      </c>
      <c r="D190" s="7" t="s">
        <v>18</v>
      </c>
      <c r="E190" s="12">
        <v>2257.5</v>
      </c>
      <c r="F190" s="58"/>
      <c r="G190" s="62"/>
      <c r="H190" s="67"/>
      <c r="I190" s="63"/>
    </row>
    <row r="191" spans="1:9" x14ac:dyDescent="0.3">
      <c r="A191" s="58"/>
      <c r="B191" s="26" t="s">
        <v>360</v>
      </c>
      <c r="C191" s="7" t="s">
        <v>18</v>
      </c>
      <c r="D191" s="7" t="s">
        <v>18</v>
      </c>
      <c r="E191" s="12">
        <v>1444.8</v>
      </c>
      <c r="F191" s="58"/>
      <c r="G191" s="62"/>
      <c r="H191" s="67"/>
      <c r="I191" s="63"/>
    </row>
    <row r="192" spans="1:9" x14ac:dyDescent="0.3">
      <c r="A192" s="58"/>
      <c r="B192" s="26" t="s">
        <v>361</v>
      </c>
      <c r="C192" s="7" t="s">
        <v>18</v>
      </c>
      <c r="D192" s="7" t="s">
        <v>18</v>
      </c>
      <c r="E192" s="12">
        <v>2878.31</v>
      </c>
      <c r="F192" s="58"/>
      <c r="G192" s="62"/>
      <c r="H192" s="67"/>
      <c r="I192" s="63"/>
    </row>
    <row r="193" spans="1:9" x14ac:dyDescent="0.3">
      <c r="A193" s="58"/>
      <c r="B193" s="26" t="s">
        <v>362</v>
      </c>
      <c r="C193" s="7" t="s">
        <v>18</v>
      </c>
      <c r="D193" s="7" t="s">
        <v>18</v>
      </c>
      <c r="E193" s="12">
        <v>1204</v>
      </c>
      <c r="F193" s="58"/>
      <c r="G193" s="62"/>
      <c r="H193" s="67"/>
      <c r="I193" s="63"/>
    </row>
    <row r="194" spans="1:9" x14ac:dyDescent="0.3">
      <c r="A194" s="58"/>
      <c r="B194" s="26" t="s">
        <v>363</v>
      </c>
      <c r="C194" s="7" t="s">
        <v>18</v>
      </c>
      <c r="D194" s="7" t="s">
        <v>18</v>
      </c>
      <c r="E194" s="12">
        <v>2257.5</v>
      </c>
      <c r="F194" s="58"/>
      <c r="G194" s="62"/>
      <c r="H194" s="67"/>
      <c r="I194" s="63"/>
    </row>
    <row r="195" spans="1:9" x14ac:dyDescent="0.3">
      <c r="A195" s="58"/>
      <c r="B195" s="26" t="s">
        <v>364</v>
      </c>
      <c r="C195" s="7" t="s">
        <v>18</v>
      </c>
      <c r="D195" s="7" t="s">
        <v>18</v>
      </c>
      <c r="E195" s="12">
        <v>1489.95</v>
      </c>
      <c r="F195" s="58"/>
      <c r="G195" s="62"/>
      <c r="H195" s="67"/>
      <c r="I195" s="63"/>
    </row>
    <row r="196" spans="1:9" x14ac:dyDescent="0.3">
      <c r="A196" s="58"/>
      <c r="B196" s="26" t="s">
        <v>365</v>
      </c>
      <c r="C196" s="7" t="s">
        <v>18</v>
      </c>
      <c r="D196" s="7" t="s">
        <v>18</v>
      </c>
      <c r="E196" s="12">
        <v>2257.5</v>
      </c>
      <c r="F196" s="58"/>
      <c r="G196" s="62"/>
      <c r="H196" s="67"/>
      <c r="I196" s="63"/>
    </row>
    <row r="197" spans="1:9" x14ac:dyDescent="0.3">
      <c r="A197" s="58"/>
      <c r="B197" s="26" t="s">
        <v>366</v>
      </c>
      <c r="C197" s="7" t="s">
        <v>18</v>
      </c>
      <c r="D197" s="7" t="s">
        <v>18</v>
      </c>
      <c r="E197" s="12">
        <v>2257.5</v>
      </c>
      <c r="F197" s="58"/>
      <c r="G197" s="62"/>
      <c r="H197" s="67"/>
      <c r="I197" s="63"/>
    </row>
    <row r="198" spans="1:9" x14ac:dyDescent="0.3">
      <c r="A198" s="58"/>
      <c r="B198" s="26" t="s">
        <v>367</v>
      </c>
      <c r="C198" s="7" t="s">
        <v>18</v>
      </c>
      <c r="D198" s="7" t="s">
        <v>18</v>
      </c>
      <c r="E198" s="12">
        <v>1128.75</v>
      </c>
      <c r="F198" s="58"/>
      <c r="G198" s="62"/>
      <c r="H198" s="67"/>
      <c r="I198" s="63"/>
    </row>
    <row r="199" spans="1:9" x14ac:dyDescent="0.3">
      <c r="A199" s="58"/>
      <c r="B199" s="26" t="s">
        <v>368</v>
      </c>
      <c r="C199" s="7" t="s">
        <v>18</v>
      </c>
      <c r="D199" s="7" t="s">
        <v>18</v>
      </c>
      <c r="E199" s="12">
        <v>2979.9</v>
      </c>
      <c r="F199" s="58"/>
      <c r="G199" s="62"/>
      <c r="H199" s="67"/>
      <c r="I199" s="63"/>
    </row>
    <row r="200" spans="1:9" x14ac:dyDescent="0.3">
      <c r="A200" s="58"/>
      <c r="B200" s="26" t="s">
        <v>369</v>
      </c>
      <c r="C200" s="7" t="s">
        <v>18</v>
      </c>
      <c r="D200" s="7" t="s">
        <v>18</v>
      </c>
      <c r="E200" s="12">
        <v>301</v>
      </c>
      <c r="F200" s="58"/>
      <c r="G200" s="62"/>
      <c r="H200" s="67"/>
      <c r="I200" s="63"/>
    </row>
    <row r="201" spans="1:9" x14ac:dyDescent="0.3">
      <c r="A201" s="58"/>
      <c r="B201" s="26" t="s">
        <v>370</v>
      </c>
      <c r="C201" s="7" t="s">
        <v>18</v>
      </c>
      <c r="D201" s="7" t="s">
        <v>18</v>
      </c>
      <c r="E201" s="12">
        <v>451.5</v>
      </c>
      <c r="F201" s="58"/>
      <c r="G201" s="62"/>
      <c r="H201" s="67"/>
      <c r="I201" s="63"/>
    </row>
    <row r="202" spans="1:9" x14ac:dyDescent="0.3">
      <c r="A202" s="58"/>
      <c r="B202" s="26" t="s">
        <v>371</v>
      </c>
      <c r="C202" s="7" t="s">
        <v>18</v>
      </c>
      <c r="D202" s="7" t="s">
        <v>18</v>
      </c>
      <c r="E202" s="12">
        <v>451.5</v>
      </c>
      <c r="F202" s="58"/>
      <c r="G202" s="62"/>
      <c r="H202" s="67"/>
      <c r="I202" s="63"/>
    </row>
    <row r="203" spans="1:9" x14ac:dyDescent="0.3">
      <c r="A203" s="58"/>
      <c r="B203" s="26" t="s">
        <v>372</v>
      </c>
      <c r="C203" s="7" t="s">
        <v>18</v>
      </c>
      <c r="D203" s="7" t="s">
        <v>18</v>
      </c>
      <c r="E203" s="12">
        <v>2633.75</v>
      </c>
      <c r="F203" s="58"/>
      <c r="G203" s="62"/>
      <c r="H203" s="67"/>
      <c r="I203" s="63"/>
    </row>
    <row r="204" spans="1:9" x14ac:dyDescent="0.3">
      <c r="A204" s="58"/>
      <c r="B204" s="26" t="s">
        <v>373</v>
      </c>
      <c r="C204" s="7" t="s">
        <v>18</v>
      </c>
      <c r="D204" s="7" t="s">
        <v>18</v>
      </c>
      <c r="E204" s="12">
        <v>564.38</v>
      </c>
      <c r="F204" s="58"/>
      <c r="G204" s="62"/>
      <c r="H204" s="67"/>
      <c r="I204" s="63"/>
    </row>
    <row r="205" spans="1:9" x14ac:dyDescent="0.3">
      <c r="A205" s="58"/>
      <c r="B205" s="26" t="s">
        <v>374</v>
      </c>
      <c r="C205" s="7" t="s">
        <v>18</v>
      </c>
      <c r="D205" s="7" t="s">
        <v>18</v>
      </c>
      <c r="E205" s="12">
        <v>1128.75</v>
      </c>
      <c r="F205" s="58"/>
      <c r="G205" s="62"/>
      <c r="H205" s="67"/>
      <c r="I205" s="63"/>
    </row>
    <row r="206" spans="1:9" x14ac:dyDescent="0.3">
      <c r="A206" s="58"/>
      <c r="B206" s="26" t="s">
        <v>375</v>
      </c>
      <c r="C206" s="7" t="s">
        <v>18</v>
      </c>
      <c r="D206" s="7" t="s">
        <v>18</v>
      </c>
      <c r="E206" s="12">
        <v>3555.56</v>
      </c>
      <c r="F206" s="58"/>
      <c r="G206" s="62"/>
      <c r="H206" s="67"/>
      <c r="I206" s="63"/>
    </row>
    <row r="207" spans="1:9" x14ac:dyDescent="0.3">
      <c r="A207" s="58"/>
      <c r="B207" s="26" t="s">
        <v>376</v>
      </c>
      <c r="C207" s="7" t="s">
        <v>18</v>
      </c>
      <c r="D207" s="7" t="s">
        <v>18</v>
      </c>
      <c r="E207" s="12">
        <v>1128.75</v>
      </c>
      <c r="F207" s="58"/>
      <c r="G207" s="62"/>
      <c r="H207" s="67"/>
      <c r="I207" s="63"/>
    </row>
    <row r="208" spans="1:9" x14ac:dyDescent="0.3">
      <c r="A208" s="58"/>
      <c r="B208" s="26" t="s">
        <v>377</v>
      </c>
      <c r="C208" s="7" t="s">
        <v>18</v>
      </c>
      <c r="D208" s="7" t="s">
        <v>18</v>
      </c>
      <c r="E208" s="12">
        <v>2979.9</v>
      </c>
      <c r="F208" s="58"/>
      <c r="G208" s="62"/>
      <c r="H208" s="67"/>
      <c r="I208" s="63"/>
    </row>
    <row r="209" spans="1:9" x14ac:dyDescent="0.3">
      <c r="A209" s="58"/>
      <c r="B209" s="26" t="s">
        <v>378</v>
      </c>
      <c r="C209" s="7" t="s">
        <v>18</v>
      </c>
      <c r="D209" s="7" t="s">
        <v>18</v>
      </c>
      <c r="E209" s="12">
        <v>1806</v>
      </c>
      <c r="F209" s="58"/>
      <c r="G209" s="62"/>
      <c r="H209" s="67"/>
      <c r="I209" s="63"/>
    </row>
    <row r="210" spans="1:9" x14ac:dyDescent="0.3">
      <c r="A210" s="58"/>
      <c r="B210" s="26" t="s">
        <v>379</v>
      </c>
      <c r="C210" s="7" t="s">
        <v>18</v>
      </c>
      <c r="D210" s="7" t="s">
        <v>18</v>
      </c>
      <c r="E210" s="12">
        <v>376.25</v>
      </c>
      <c r="F210" s="58"/>
      <c r="G210" s="62"/>
      <c r="H210" s="67"/>
      <c r="I210" s="63"/>
    </row>
    <row r="211" spans="1:9" x14ac:dyDescent="0.3">
      <c r="A211" s="58"/>
      <c r="B211" s="26" t="s">
        <v>380</v>
      </c>
      <c r="C211" s="7" t="s">
        <v>18</v>
      </c>
      <c r="D211" s="7" t="s">
        <v>18</v>
      </c>
      <c r="E211" s="12">
        <v>2257.5</v>
      </c>
      <c r="F211" s="58"/>
      <c r="G211" s="62"/>
      <c r="H211" s="67"/>
      <c r="I211" s="63"/>
    </row>
    <row r="212" spans="1:9" x14ac:dyDescent="0.3">
      <c r="A212" s="58"/>
      <c r="B212" s="26" t="s">
        <v>381</v>
      </c>
      <c r="C212" s="7" t="s">
        <v>18</v>
      </c>
      <c r="D212" s="7" t="s">
        <v>18</v>
      </c>
      <c r="E212" s="12">
        <v>2031.75</v>
      </c>
      <c r="F212" s="58"/>
      <c r="G212" s="62"/>
      <c r="H212" s="67"/>
      <c r="I212" s="63"/>
    </row>
    <row r="213" spans="1:9" x14ac:dyDescent="0.3">
      <c r="A213" s="58"/>
      <c r="B213" s="26" t="s">
        <v>382</v>
      </c>
      <c r="C213" s="7" t="s">
        <v>18</v>
      </c>
      <c r="D213" s="7" t="s">
        <v>18</v>
      </c>
      <c r="E213" s="12">
        <v>1128.75</v>
      </c>
      <c r="F213" s="58"/>
      <c r="G213" s="62"/>
      <c r="H213" s="67"/>
      <c r="I213" s="63"/>
    </row>
    <row r="214" spans="1:9" x14ac:dyDescent="0.3">
      <c r="A214" s="58"/>
      <c r="B214" s="26" t="s">
        <v>383</v>
      </c>
      <c r="C214" s="7" t="s">
        <v>18</v>
      </c>
      <c r="D214" s="7" t="s">
        <v>18</v>
      </c>
      <c r="E214" s="12">
        <v>2257.5</v>
      </c>
      <c r="F214" s="58"/>
      <c r="G214" s="62"/>
      <c r="H214" s="67"/>
      <c r="I214" s="63"/>
    </row>
    <row r="215" spans="1:9" x14ac:dyDescent="0.3">
      <c r="A215" s="58"/>
      <c r="B215" s="26" t="s">
        <v>384</v>
      </c>
      <c r="C215" s="7" t="s">
        <v>18</v>
      </c>
      <c r="D215" s="7" t="s">
        <v>18</v>
      </c>
      <c r="E215" s="12">
        <v>2257.1999999999998</v>
      </c>
      <c r="F215" s="58"/>
      <c r="G215" s="62"/>
      <c r="H215" s="67"/>
      <c r="I215" s="63"/>
    </row>
    <row r="216" spans="1:9" x14ac:dyDescent="0.3">
      <c r="A216" s="58"/>
      <c r="B216" s="26" t="s">
        <v>385</v>
      </c>
      <c r="C216" s="7" t="s">
        <v>18</v>
      </c>
      <c r="D216" s="7" t="s">
        <v>18</v>
      </c>
      <c r="E216" s="12">
        <v>2257.5</v>
      </c>
      <c r="F216" s="58"/>
      <c r="G216" s="62"/>
      <c r="H216" s="67"/>
      <c r="I216" s="63"/>
    </row>
    <row r="217" spans="1:9" x14ac:dyDescent="0.3">
      <c r="A217" s="58"/>
      <c r="B217" s="26" t="s">
        <v>386</v>
      </c>
      <c r="C217" s="7" t="s">
        <v>18</v>
      </c>
      <c r="D217" s="7" t="s">
        <v>18</v>
      </c>
      <c r="E217" s="12">
        <v>312.77999999999997</v>
      </c>
      <c r="F217" s="58"/>
      <c r="G217" s="62"/>
      <c r="H217" s="67"/>
      <c r="I217" s="63"/>
    </row>
    <row r="218" spans="1:9" x14ac:dyDescent="0.3">
      <c r="A218" s="58"/>
      <c r="B218" s="26" t="s">
        <v>387</v>
      </c>
      <c r="C218" s="7" t="s">
        <v>18</v>
      </c>
      <c r="D218" s="7" t="s">
        <v>18</v>
      </c>
      <c r="E218" s="12">
        <v>885.11</v>
      </c>
      <c r="F218" s="58"/>
      <c r="G218" s="62"/>
      <c r="H218" s="67"/>
      <c r="I218" s="63"/>
    </row>
    <row r="219" spans="1:9" x14ac:dyDescent="0.3">
      <c r="A219" s="58"/>
      <c r="B219" s="26" t="s">
        <v>388</v>
      </c>
      <c r="C219" s="7" t="s">
        <v>18</v>
      </c>
      <c r="D219" s="7" t="s">
        <v>18</v>
      </c>
      <c r="E219" s="12">
        <v>79.260000000000005</v>
      </c>
      <c r="F219" s="58"/>
      <c r="G219" s="62"/>
      <c r="H219" s="67"/>
      <c r="I219" s="63"/>
    </row>
    <row r="220" spans="1:9" x14ac:dyDescent="0.3">
      <c r="A220" s="58"/>
      <c r="B220" s="26" t="s">
        <v>389</v>
      </c>
      <c r="C220" s="7" t="s">
        <v>18</v>
      </c>
      <c r="D220" s="7" t="s">
        <v>18</v>
      </c>
      <c r="E220" s="12">
        <v>714.88</v>
      </c>
      <c r="F220" s="58"/>
      <c r="G220" s="62"/>
      <c r="H220" s="67"/>
      <c r="I220" s="63"/>
    </row>
    <row r="221" spans="1:9" x14ac:dyDescent="0.3">
      <c r="A221" s="58"/>
      <c r="B221" s="26" t="s">
        <v>390</v>
      </c>
      <c r="C221" s="7" t="s">
        <v>18</v>
      </c>
      <c r="D221" s="7" t="s">
        <v>18</v>
      </c>
      <c r="E221" s="12">
        <v>94.6</v>
      </c>
      <c r="F221" s="58"/>
      <c r="G221" s="62"/>
      <c r="H221" s="67"/>
      <c r="I221" s="63"/>
    </row>
    <row r="222" spans="1:9" x14ac:dyDescent="0.3">
      <c r="A222" s="58"/>
      <c r="B222" s="26" t="s">
        <v>391</v>
      </c>
      <c r="C222" s="7" t="s">
        <v>18</v>
      </c>
      <c r="D222" s="7" t="s">
        <v>18</v>
      </c>
      <c r="E222" s="12">
        <v>2345.11</v>
      </c>
      <c r="F222" s="58"/>
      <c r="G222" s="62"/>
      <c r="H222" s="67"/>
      <c r="I222" s="63"/>
    </row>
    <row r="223" spans="1:9" x14ac:dyDescent="0.3">
      <c r="A223" s="58"/>
      <c r="B223" s="26" t="s">
        <v>392</v>
      </c>
      <c r="C223" s="7" t="s">
        <v>18</v>
      </c>
      <c r="D223" s="7" t="s">
        <v>18</v>
      </c>
      <c r="E223" s="12">
        <v>469.02</v>
      </c>
      <c r="F223" s="58"/>
      <c r="G223" s="62"/>
      <c r="H223" s="67"/>
      <c r="I223" s="63"/>
    </row>
    <row r="224" spans="1:9" x14ac:dyDescent="0.3">
      <c r="A224" s="58"/>
      <c r="B224" s="26" t="s">
        <v>393</v>
      </c>
      <c r="C224" s="7" t="s">
        <v>18</v>
      </c>
      <c r="D224" s="7" t="s">
        <v>18</v>
      </c>
      <c r="E224" s="12">
        <v>312.69</v>
      </c>
      <c r="F224" s="58"/>
      <c r="G224" s="62"/>
      <c r="H224" s="67"/>
      <c r="I224" s="63"/>
    </row>
    <row r="225" spans="1:9" x14ac:dyDescent="0.3">
      <c r="A225" s="58"/>
      <c r="B225" s="26" t="s">
        <v>394</v>
      </c>
      <c r="C225" s="7" t="s">
        <v>18</v>
      </c>
      <c r="D225" s="7" t="s">
        <v>18</v>
      </c>
      <c r="E225" s="12">
        <v>145.66</v>
      </c>
      <c r="F225" s="58"/>
      <c r="G225" s="62"/>
      <c r="H225" s="67"/>
      <c r="I225" s="63"/>
    </row>
    <row r="226" spans="1:9" x14ac:dyDescent="0.3">
      <c r="A226" s="58"/>
      <c r="B226" s="26" t="s">
        <v>395</v>
      </c>
      <c r="C226" s="7" t="s">
        <v>18</v>
      </c>
      <c r="D226" s="7" t="s">
        <v>18</v>
      </c>
      <c r="E226" s="12">
        <v>285.95</v>
      </c>
      <c r="F226" s="58"/>
      <c r="G226" s="62"/>
      <c r="H226" s="67"/>
      <c r="I226" s="63"/>
    </row>
    <row r="227" spans="1:9" x14ac:dyDescent="0.3">
      <c r="A227" s="58"/>
      <c r="B227" s="26" t="s">
        <v>396</v>
      </c>
      <c r="C227" s="7" t="s">
        <v>18</v>
      </c>
      <c r="D227" s="7" t="s">
        <v>18</v>
      </c>
      <c r="E227" s="12">
        <v>353.68</v>
      </c>
      <c r="F227" s="58"/>
      <c r="G227" s="62"/>
      <c r="H227" s="67"/>
      <c r="I227" s="63"/>
    </row>
    <row r="228" spans="1:9" x14ac:dyDescent="0.3">
      <c r="A228" s="58"/>
      <c r="B228" s="26" t="s">
        <v>397</v>
      </c>
      <c r="C228" s="7" t="s">
        <v>18</v>
      </c>
      <c r="D228" s="7" t="s">
        <v>18</v>
      </c>
      <c r="E228" s="12">
        <v>722.4</v>
      </c>
      <c r="F228" s="58"/>
      <c r="G228" s="62"/>
      <c r="H228" s="67"/>
      <c r="I228" s="63"/>
    </row>
    <row r="229" spans="1:9" x14ac:dyDescent="0.3">
      <c r="A229" s="58"/>
      <c r="B229" s="26" t="s">
        <v>398</v>
      </c>
      <c r="C229" s="7" t="s">
        <v>18</v>
      </c>
      <c r="D229" s="7" t="s">
        <v>18</v>
      </c>
      <c r="E229" s="12">
        <v>1384.6</v>
      </c>
      <c r="F229" s="58"/>
      <c r="G229" s="62"/>
      <c r="H229" s="67"/>
      <c r="I229" s="63"/>
    </row>
    <row r="230" spans="1:9" x14ac:dyDescent="0.3">
      <c r="A230" s="58"/>
      <c r="B230" s="26" t="s">
        <v>399</v>
      </c>
      <c r="C230" s="7" t="s">
        <v>18</v>
      </c>
      <c r="D230" s="7" t="s">
        <v>18</v>
      </c>
      <c r="E230" s="12">
        <v>301</v>
      </c>
      <c r="F230" s="58"/>
      <c r="G230" s="62"/>
      <c r="H230" s="67"/>
      <c r="I230" s="63"/>
    </row>
    <row r="231" spans="1:9" x14ac:dyDescent="0.3">
      <c r="A231" s="58"/>
      <c r="B231" s="26" t="s">
        <v>400</v>
      </c>
      <c r="C231" s="7" t="s">
        <v>18</v>
      </c>
      <c r="D231" s="7" t="s">
        <v>18</v>
      </c>
      <c r="E231" s="12">
        <v>353.68</v>
      </c>
      <c r="F231" s="58"/>
      <c r="G231" s="62"/>
      <c r="H231" s="67"/>
      <c r="I231" s="63"/>
    </row>
    <row r="232" spans="1:9" x14ac:dyDescent="0.3">
      <c r="A232" s="58"/>
      <c r="B232" s="26" t="s">
        <v>401</v>
      </c>
      <c r="C232" s="7" t="s">
        <v>18</v>
      </c>
      <c r="D232" s="7" t="s">
        <v>18</v>
      </c>
      <c r="E232" s="12">
        <v>60.2</v>
      </c>
      <c r="F232" s="58"/>
      <c r="G232" s="62"/>
      <c r="H232" s="67"/>
      <c r="I232" s="63"/>
    </row>
    <row r="233" spans="1:9" x14ac:dyDescent="0.3">
      <c r="A233" s="58"/>
      <c r="B233" s="26" t="s">
        <v>402</v>
      </c>
      <c r="C233" s="7" t="s">
        <v>18</v>
      </c>
      <c r="D233" s="7" t="s">
        <v>18</v>
      </c>
      <c r="E233" s="12">
        <v>86.8</v>
      </c>
      <c r="F233" s="58"/>
      <c r="G233" s="62"/>
      <c r="H233" s="67"/>
      <c r="I233" s="63"/>
    </row>
    <row r="234" spans="1:9" x14ac:dyDescent="0.3">
      <c r="A234" s="58"/>
      <c r="B234" s="26" t="s">
        <v>403</v>
      </c>
      <c r="C234" s="7" t="s">
        <v>18</v>
      </c>
      <c r="D234" s="7" t="s">
        <v>18</v>
      </c>
      <c r="E234" s="12">
        <v>240.8</v>
      </c>
      <c r="F234" s="58"/>
      <c r="G234" s="62"/>
      <c r="H234" s="67"/>
      <c r="I234" s="63"/>
    </row>
    <row r="235" spans="1:9" x14ac:dyDescent="0.3">
      <c r="A235" s="58"/>
      <c r="B235" s="26" t="s">
        <v>404</v>
      </c>
      <c r="C235" s="7" t="s">
        <v>18</v>
      </c>
      <c r="D235" s="7" t="s">
        <v>18</v>
      </c>
      <c r="E235" s="12">
        <v>1053.5</v>
      </c>
      <c r="F235" s="58"/>
      <c r="G235" s="62"/>
      <c r="H235" s="67"/>
      <c r="I235" s="63"/>
    </row>
    <row r="236" spans="1:9" x14ac:dyDescent="0.3">
      <c r="A236" s="58"/>
      <c r="B236" s="26" t="s">
        <v>405</v>
      </c>
      <c r="C236" s="7" t="s">
        <v>18</v>
      </c>
      <c r="D236" s="7" t="s">
        <v>18</v>
      </c>
      <c r="E236" s="12">
        <v>1083.5999999999999</v>
      </c>
      <c r="F236" s="58"/>
      <c r="G236" s="62"/>
      <c r="H236" s="67"/>
      <c r="I236" s="63"/>
    </row>
    <row r="237" spans="1:9" x14ac:dyDescent="0.3">
      <c r="A237" s="58"/>
      <c r="B237" s="26" t="s">
        <v>406</v>
      </c>
      <c r="C237" s="7" t="s">
        <v>18</v>
      </c>
      <c r="D237" s="7" t="s">
        <v>18</v>
      </c>
      <c r="E237" s="12">
        <v>1204</v>
      </c>
      <c r="F237" s="58"/>
      <c r="G237" s="62"/>
      <c r="H237" s="67"/>
      <c r="I237" s="63"/>
    </row>
    <row r="238" spans="1:9" x14ac:dyDescent="0.3">
      <c r="A238" s="58"/>
      <c r="B238" s="26" t="s">
        <v>407</v>
      </c>
      <c r="C238" s="7" t="s">
        <v>18</v>
      </c>
      <c r="D238" s="7" t="s">
        <v>18</v>
      </c>
      <c r="E238" s="12">
        <v>963.2</v>
      </c>
      <c r="F238" s="58"/>
      <c r="G238" s="62"/>
      <c r="H238" s="67"/>
      <c r="I238" s="63"/>
    </row>
    <row r="239" spans="1:9" x14ac:dyDescent="0.3">
      <c r="A239" s="58"/>
      <c r="B239" s="26" t="s">
        <v>408</v>
      </c>
      <c r="C239" s="7" t="s">
        <v>18</v>
      </c>
      <c r="D239" s="7" t="s">
        <v>18</v>
      </c>
      <c r="E239" s="12">
        <v>602</v>
      </c>
      <c r="F239" s="58"/>
      <c r="G239" s="62"/>
      <c r="H239" s="67"/>
      <c r="I239" s="63"/>
    </row>
    <row r="240" spans="1:9" x14ac:dyDescent="0.3">
      <c r="A240" s="58"/>
      <c r="B240" s="26" t="s">
        <v>409</v>
      </c>
      <c r="C240" s="7" t="s">
        <v>18</v>
      </c>
      <c r="D240" s="7" t="s">
        <v>18</v>
      </c>
      <c r="E240" s="12">
        <v>278.43</v>
      </c>
      <c r="F240" s="58"/>
      <c r="G240" s="62"/>
      <c r="H240" s="67"/>
      <c r="I240" s="63"/>
    </row>
    <row r="241" spans="1:9" x14ac:dyDescent="0.3">
      <c r="A241" s="58"/>
      <c r="B241" s="26" t="s">
        <v>410</v>
      </c>
      <c r="C241" s="7" t="s">
        <v>18</v>
      </c>
      <c r="D241" s="7" t="s">
        <v>18</v>
      </c>
      <c r="E241" s="12">
        <v>353.68</v>
      </c>
      <c r="F241" s="58"/>
      <c r="G241" s="62"/>
      <c r="H241" s="67"/>
      <c r="I241" s="63"/>
    </row>
    <row r="242" spans="1:9" x14ac:dyDescent="0.3">
      <c r="A242" s="58"/>
      <c r="B242" s="26" t="s">
        <v>411</v>
      </c>
      <c r="C242" s="7" t="s">
        <v>18</v>
      </c>
      <c r="D242" s="7" t="s">
        <v>18</v>
      </c>
      <c r="E242" s="12">
        <v>481.6</v>
      </c>
      <c r="F242" s="58"/>
      <c r="G242" s="62"/>
      <c r="H242" s="67"/>
      <c r="I242" s="63"/>
    </row>
    <row r="243" spans="1:9" x14ac:dyDescent="0.3">
      <c r="A243" s="58"/>
      <c r="B243" s="26" t="s">
        <v>412</v>
      </c>
      <c r="C243" s="7" t="s">
        <v>18</v>
      </c>
      <c r="D243" s="7" t="s">
        <v>18</v>
      </c>
      <c r="E243" s="12">
        <v>301</v>
      </c>
      <c r="F243" s="58"/>
      <c r="G243" s="62"/>
      <c r="H243" s="67"/>
      <c r="I243" s="63"/>
    </row>
    <row r="244" spans="1:9" x14ac:dyDescent="0.3">
      <c r="A244" s="58"/>
      <c r="B244" s="26" t="s">
        <v>413</v>
      </c>
      <c r="C244" s="7" t="s">
        <v>18</v>
      </c>
      <c r="D244" s="7" t="s">
        <v>18</v>
      </c>
      <c r="E244" s="12">
        <v>1204</v>
      </c>
      <c r="F244" s="58"/>
      <c r="G244" s="62"/>
      <c r="H244" s="67"/>
      <c r="I244" s="63"/>
    </row>
    <row r="245" spans="1:9" x14ac:dyDescent="0.3">
      <c r="A245" s="58"/>
      <c r="B245" s="26" t="s">
        <v>414</v>
      </c>
      <c r="C245" s="7" t="s">
        <v>18</v>
      </c>
      <c r="D245" s="7" t="s">
        <v>18</v>
      </c>
      <c r="E245" s="12">
        <v>285.95</v>
      </c>
      <c r="F245" s="58"/>
      <c r="G245" s="62"/>
      <c r="H245" s="67"/>
      <c r="I245" s="63"/>
    </row>
    <row r="246" spans="1:9" x14ac:dyDescent="0.3">
      <c r="A246" s="58"/>
      <c r="B246" s="26" t="s">
        <v>415</v>
      </c>
      <c r="C246" s="7" t="s">
        <v>18</v>
      </c>
      <c r="D246" s="7" t="s">
        <v>18</v>
      </c>
      <c r="E246" s="12">
        <v>120.4</v>
      </c>
      <c r="F246" s="58"/>
      <c r="G246" s="62"/>
      <c r="H246" s="67"/>
      <c r="I246" s="63"/>
    </row>
    <row r="247" spans="1:9" x14ac:dyDescent="0.3">
      <c r="A247" s="58"/>
      <c r="B247" s="26" t="s">
        <v>416</v>
      </c>
      <c r="C247" s="7" t="s">
        <v>18</v>
      </c>
      <c r="D247" s="7" t="s">
        <v>18</v>
      </c>
      <c r="E247" s="12">
        <v>353.68</v>
      </c>
      <c r="F247" s="58"/>
      <c r="G247" s="62"/>
      <c r="H247" s="67"/>
      <c r="I247" s="63"/>
    </row>
    <row r="248" spans="1:9" x14ac:dyDescent="0.3">
      <c r="A248" s="58"/>
      <c r="B248" s="26" t="s">
        <v>417</v>
      </c>
      <c r="C248" s="7" t="s">
        <v>18</v>
      </c>
      <c r="D248" s="7" t="s">
        <v>18</v>
      </c>
      <c r="E248" s="12">
        <v>240.8</v>
      </c>
      <c r="F248" s="58"/>
      <c r="G248" s="62"/>
      <c r="H248" s="67"/>
      <c r="I248" s="63"/>
    </row>
    <row r="249" spans="1:9" x14ac:dyDescent="0.3">
      <c r="A249" s="58"/>
      <c r="B249" s="26" t="s">
        <v>418</v>
      </c>
      <c r="C249" s="7" t="s">
        <v>18</v>
      </c>
      <c r="D249" s="7" t="s">
        <v>18</v>
      </c>
      <c r="E249" s="12">
        <v>240.8</v>
      </c>
      <c r="F249" s="58"/>
      <c r="G249" s="62"/>
      <c r="H249" s="67"/>
      <c r="I249" s="63"/>
    </row>
    <row r="250" spans="1:9" x14ac:dyDescent="0.3">
      <c r="A250" s="58"/>
      <c r="B250" s="26" t="s">
        <v>419</v>
      </c>
      <c r="C250" s="7" t="s">
        <v>18</v>
      </c>
      <c r="D250" s="7" t="s">
        <v>18</v>
      </c>
      <c r="E250" s="12">
        <v>301</v>
      </c>
      <c r="F250" s="58"/>
      <c r="G250" s="62"/>
      <c r="H250" s="67"/>
      <c r="I250" s="63"/>
    </row>
    <row r="251" spans="1:9" x14ac:dyDescent="0.3">
      <c r="A251" s="58"/>
      <c r="B251" s="26" t="s">
        <v>420</v>
      </c>
      <c r="C251" s="7" t="s">
        <v>18</v>
      </c>
      <c r="D251" s="7" t="s">
        <v>18</v>
      </c>
      <c r="E251" s="12">
        <v>647.15</v>
      </c>
      <c r="F251" s="58"/>
      <c r="G251" s="62"/>
      <c r="H251" s="67"/>
      <c r="I251" s="63"/>
    </row>
    <row r="252" spans="1:9" x14ac:dyDescent="0.3">
      <c r="A252" s="58"/>
      <c r="B252" s="26" t="s">
        <v>421</v>
      </c>
      <c r="C252" s="7" t="s">
        <v>18</v>
      </c>
      <c r="D252" s="7" t="s">
        <v>18</v>
      </c>
      <c r="E252" s="12">
        <v>481.6</v>
      </c>
      <c r="F252" s="58"/>
      <c r="G252" s="62"/>
      <c r="H252" s="67"/>
      <c r="I252" s="63"/>
    </row>
    <row r="253" spans="1:9" x14ac:dyDescent="0.3">
      <c r="A253" s="58"/>
      <c r="B253" s="26" t="s">
        <v>422</v>
      </c>
      <c r="C253" s="7" t="s">
        <v>18</v>
      </c>
      <c r="D253" s="7" t="s">
        <v>18</v>
      </c>
      <c r="E253" s="12">
        <v>421.4</v>
      </c>
      <c r="F253" s="58"/>
      <c r="G253" s="62"/>
      <c r="H253" s="67"/>
      <c r="I253" s="63"/>
    </row>
    <row r="254" spans="1:9" x14ac:dyDescent="0.3">
      <c r="A254" s="58"/>
      <c r="B254" s="26" t="s">
        <v>423</v>
      </c>
      <c r="C254" s="7" t="s">
        <v>18</v>
      </c>
      <c r="D254" s="7" t="s">
        <v>18</v>
      </c>
      <c r="E254" s="12">
        <v>842.8</v>
      </c>
      <c r="F254" s="58"/>
      <c r="G254" s="62"/>
      <c r="H254" s="67"/>
      <c r="I254" s="63"/>
    </row>
    <row r="255" spans="1:9" x14ac:dyDescent="0.3">
      <c r="A255" s="58"/>
      <c r="B255" s="26" t="s">
        <v>424</v>
      </c>
      <c r="C255" s="7" t="s">
        <v>18</v>
      </c>
      <c r="D255" s="7" t="s">
        <v>18</v>
      </c>
      <c r="E255" s="12">
        <v>1083.5999999999999</v>
      </c>
      <c r="F255" s="58"/>
      <c r="G255" s="62"/>
      <c r="H255" s="67"/>
      <c r="I255" s="63"/>
    </row>
    <row r="256" spans="1:9" x14ac:dyDescent="0.3">
      <c r="A256" s="58"/>
      <c r="B256" s="26" t="s">
        <v>425</v>
      </c>
      <c r="C256" s="7" t="s">
        <v>18</v>
      </c>
      <c r="D256" s="7" t="s">
        <v>18</v>
      </c>
      <c r="E256" s="12">
        <v>353.68</v>
      </c>
      <c r="F256" s="58"/>
      <c r="G256" s="62"/>
      <c r="H256" s="67"/>
      <c r="I256" s="63"/>
    </row>
    <row r="257" spans="1:9" x14ac:dyDescent="0.3">
      <c r="A257" s="58"/>
      <c r="B257" s="26" t="s">
        <v>426</v>
      </c>
      <c r="C257" s="7" t="s">
        <v>18</v>
      </c>
      <c r="D257" s="7" t="s">
        <v>18</v>
      </c>
      <c r="E257" s="12">
        <v>240.8</v>
      </c>
      <c r="F257" s="58"/>
      <c r="G257" s="62"/>
      <c r="H257" s="67"/>
      <c r="I257" s="63"/>
    </row>
    <row r="258" spans="1:9" x14ac:dyDescent="0.3">
      <c r="A258" s="58"/>
      <c r="B258" s="26" t="s">
        <v>427</v>
      </c>
      <c r="C258" s="7" t="s">
        <v>18</v>
      </c>
      <c r="D258" s="7" t="s">
        <v>18</v>
      </c>
      <c r="E258" s="12">
        <v>481.6</v>
      </c>
      <c r="F258" s="58"/>
      <c r="G258" s="62"/>
      <c r="H258" s="67"/>
      <c r="I258" s="63"/>
    </row>
    <row r="259" spans="1:9" x14ac:dyDescent="0.3">
      <c r="A259" s="58"/>
      <c r="B259" s="26" t="s">
        <v>428</v>
      </c>
      <c r="C259" s="7" t="s">
        <v>18</v>
      </c>
      <c r="D259" s="7" t="s">
        <v>18</v>
      </c>
      <c r="E259" s="12">
        <v>301</v>
      </c>
      <c r="F259" s="58"/>
      <c r="G259" s="62"/>
      <c r="H259" s="67"/>
      <c r="I259" s="63"/>
    </row>
    <row r="260" spans="1:9" x14ac:dyDescent="0.3">
      <c r="A260" s="58"/>
      <c r="B260" s="26" t="s">
        <v>429</v>
      </c>
      <c r="C260" s="7" t="s">
        <v>18</v>
      </c>
      <c r="D260" s="7" t="s">
        <v>18</v>
      </c>
      <c r="E260" s="12">
        <v>353.68</v>
      </c>
      <c r="F260" s="58"/>
      <c r="G260" s="62"/>
      <c r="H260" s="67"/>
      <c r="I260" s="63"/>
    </row>
    <row r="261" spans="1:9" x14ac:dyDescent="0.3">
      <c r="A261" s="58"/>
      <c r="B261" s="26" t="s">
        <v>430</v>
      </c>
      <c r="C261" s="7" t="s">
        <v>18</v>
      </c>
      <c r="D261" s="7" t="s">
        <v>18</v>
      </c>
      <c r="E261" s="12">
        <v>240.8</v>
      </c>
      <c r="F261" s="58"/>
      <c r="G261" s="62"/>
      <c r="H261" s="67"/>
      <c r="I261" s="63"/>
    </row>
    <row r="262" spans="1:9" x14ac:dyDescent="0.3">
      <c r="A262" s="58"/>
      <c r="B262" s="26" t="s">
        <v>431</v>
      </c>
      <c r="C262" s="7" t="s">
        <v>18</v>
      </c>
      <c r="D262" s="7" t="s">
        <v>18</v>
      </c>
      <c r="E262" s="12">
        <v>481.6</v>
      </c>
      <c r="F262" s="58"/>
      <c r="G262" s="62"/>
      <c r="H262" s="67"/>
      <c r="I262" s="63"/>
    </row>
    <row r="263" spans="1:9" x14ac:dyDescent="0.3">
      <c r="A263" s="58"/>
      <c r="B263" s="26" t="s">
        <v>432</v>
      </c>
      <c r="C263" s="7" t="s">
        <v>18</v>
      </c>
      <c r="D263" s="7" t="s">
        <v>18</v>
      </c>
      <c r="E263" s="12">
        <v>602</v>
      </c>
      <c r="F263" s="58"/>
      <c r="G263" s="62"/>
      <c r="H263" s="67"/>
      <c r="I263" s="63"/>
    </row>
    <row r="264" spans="1:9" x14ac:dyDescent="0.3">
      <c r="A264" s="58"/>
      <c r="B264" s="26" t="s">
        <v>433</v>
      </c>
      <c r="C264" s="7" t="s">
        <v>18</v>
      </c>
      <c r="D264" s="7" t="s">
        <v>18</v>
      </c>
      <c r="E264" s="12">
        <v>180.6</v>
      </c>
      <c r="F264" s="58"/>
      <c r="G264" s="62"/>
      <c r="H264" s="67"/>
      <c r="I264" s="63"/>
    </row>
    <row r="265" spans="1:9" x14ac:dyDescent="0.3">
      <c r="A265" s="58"/>
      <c r="B265" s="26" t="s">
        <v>434</v>
      </c>
      <c r="C265" s="7" t="s">
        <v>18</v>
      </c>
      <c r="D265" s="7" t="s">
        <v>18</v>
      </c>
      <c r="E265" s="12">
        <v>278.43</v>
      </c>
      <c r="F265" s="58"/>
      <c r="G265" s="62"/>
      <c r="H265" s="67"/>
      <c r="I265" s="63"/>
    </row>
    <row r="266" spans="1:9" x14ac:dyDescent="0.3">
      <c r="A266" s="58"/>
      <c r="B266" s="26" t="s">
        <v>435</v>
      </c>
      <c r="C266" s="7" t="s">
        <v>18</v>
      </c>
      <c r="D266" s="7" t="s">
        <v>18</v>
      </c>
      <c r="E266" s="12">
        <v>1444.8</v>
      </c>
      <c r="F266" s="58"/>
      <c r="G266" s="62"/>
      <c r="H266" s="67"/>
      <c r="I266" s="63"/>
    </row>
    <row r="267" spans="1:9" x14ac:dyDescent="0.3">
      <c r="A267" s="58"/>
      <c r="B267" s="26" t="s">
        <v>436</v>
      </c>
      <c r="C267" s="7" t="s">
        <v>18</v>
      </c>
      <c r="D267" s="7" t="s">
        <v>18</v>
      </c>
      <c r="E267" s="12">
        <v>240.8</v>
      </c>
      <c r="F267" s="58"/>
      <c r="G267" s="62"/>
      <c r="H267" s="67"/>
      <c r="I267" s="63"/>
    </row>
    <row r="268" spans="1:9" x14ac:dyDescent="0.3">
      <c r="A268" s="58"/>
      <c r="B268" s="26" t="s">
        <v>437</v>
      </c>
      <c r="C268" s="7" t="s">
        <v>18</v>
      </c>
      <c r="D268" s="7" t="s">
        <v>18</v>
      </c>
      <c r="E268" s="12">
        <v>285.95</v>
      </c>
      <c r="F268" s="58"/>
      <c r="G268" s="62"/>
      <c r="H268" s="67"/>
      <c r="I268" s="63"/>
    </row>
    <row r="269" spans="1:9" x14ac:dyDescent="0.3">
      <c r="A269" s="58"/>
      <c r="B269" s="26" t="s">
        <v>438</v>
      </c>
      <c r="C269" s="7" t="s">
        <v>18</v>
      </c>
      <c r="D269" s="7" t="s">
        <v>18</v>
      </c>
      <c r="E269" s="12">
        <v>722.4</v>
      </c>
      <c r="F269" s="58"/>
      <c r="G269" s="62"/>
      <c r="H269" s="67"/>
      <c r="I269" s="63"/>
    </row>
    <row r="270" spans="1:9" x14ac:dyDescent="0.3">
      <c r="A270" s="58"/>
      <c r="B270" s="26" t="s">
        <v>439</v>
      </c>
      <c r="C270" s="7" t="s">
        <v>18</v>
      </c>
      <c r="D270" s="7" t="s">
        <v>18</v>
      </c>
      <c r="E270" s="12">
        <v>240.8</v>
      </c>
      <c r="F270" s="58"/>
      <c r="G270" s="62"/>
      <c r="H270" s="67"/>
      <c r="I270" s="63"/>
    </row>
    <row r="271" spans="1:9" x14ac:dyDescent="0.3">
      <c r="A271" s="58"/>
      <c r="B271" s="26" t="s">
        <v>440</v>
      </c>
      <c r="C271" s="7" t="s">
        <v>18</v>
      </c>
      <c r="D271" s="7" t="s">
        <v>18</v>
      </c>
      <c r="E271" s="12">
        <v>285.95</v>
      </c>
      <c r="F271" s="58"/>
      <c r="G271" s="62"/>
      <c r="H271" s="67"/>
      <c r="I271" s="63"/>
    </row>
    <row r="272" spans="1:9" x14ac:dyDescent="0.3">
      <c r="A272" s="58"/>
      <c r="B272" s="26" t="s">
        <v>441</v>
      </c>
      <c r="C272" s="7" t="s">
        <v>18</v>
      </c>
      <c r="D272" s="7" t="s">
        <v>18</v>
      </c>
      <c r="E272" s="12">
        <v>602</v>
      </c>
      <c r="F272" s="58"/>
      <c r="G272" s="62"/>
      <c r="H272" s="67"/>
      <c r="I272" s="63"/>
    </row>
    <row r="273" spans="1:9" x14ac:dyDescent="0.3">
      <c r="A273" s="58"/>
      <c r="B273" s="26" t="s">
        <v>442</v>
      </c>
      <c r="C273" s="7" t="s">
        <v>18</v>
      </c>
      <c r="D273" s="7" t="s">
        <v>18</v>
      </c>
      <c r="E273" s="12">
        <v>903</v>
      </c>
      <c r="F273" s="58"/>
      <c r="G273" s="62"/>
      <c r="H273" s="67"/>
      <c r="I273" s="63"/>
    </row>
    <row r="274" spans="1:9" x14ac:dyDescent="0.3">
      <c r="A274" s="58"/>
      <c r="B274" s="26" t="s">
        <v>443</v>
      </c>
      <c r="C274" s="7" t="s">
        <v>18</v>
      </c>
      <c r="D274" s="7" t="s">
        <v>18</v>
      </c>
      <c r="E274" s="12">
        <v>940.63</v>
      </c>
      <c r="F274" s="58"/>
      <c r="G274" s="62"/>
      <c r="H274" s="67"/>
      <c r="I274" s="63"/>
    </row>
    <row r="275" spans="1:9" x14ac:dyDescent="0.3">
      <c r="A275" s="58"/>
      <c r="B275" s="26" t="s">
        <v>444</v>
      </c>
      <c r="C275" s="7" t="s">
        <v>18</v>
      </c>
      <c r="D275" s="7" t="s">
        <v>18</v>
      </c>
      <c r="E275" s="12">
        <v>225.75</v>
      </c>
      <c r="F275" s="58"/>
      <c r="G275" s="62"/>
      <c r="H275" s="67"/>
      <c r="I275" s="63"/>
    </row>
    <row r="276" spans="1:9" x14ac:dyDescent="0.3">
      <c r="A276" s="58"/>
      <c r="B276" s="26" t="s">
        <v>445</v>
      </c>
      <c r="C276" s="7" t="s">
        <v>18</v>
      </c>
      <c r="D276" s="7" t="s">
        <v>18</v>
      </c>
      <c r="E276" s="12">
        <v>353.68</v>
      </c>
      <c r="F276" s="58"/>
      <c r="G276" s="62"/>
      <c r="H276" s="67"/>
      <c r="I276" s="63"/>
    </row>
    <row r="277" spans="1:9" x14ac:dyDescent="0.3">
      <c r="A277" s="58"/>
      <c r="B277" s="26" t="s">
        <v>446</v>
      </c>
      <c r="C277" s="7" t="s">
        <v>18</v>
      </c>
      <c r="D277" s="7" t="s">
        <v>18</v>
      </c>
      <c r="E277" s="12">
        <v>120.4</v>
      </c>
      <c r="F277" s="58"/>
      <c r="G277" s="62"/>
      <c r="H277" s="67"/>
      <c r="I277" s="63"/>
    </row>
    <row r="278" spans="1:9" x14ac:dyDescent="0.3">
      <c r="A278" s="58"/>
      <c r="B278" s="26" t="s">
        <v>447</v>
      </c>
      <c r="C278" s="7" t="s">
        <v>18</v>
      </c>
      <c r="D278" s="7" t="s">
        <v>18</v>
      </c>
      <c r="E278" s="12">
        <v>602</v>
      </c>
      <c r="F278" s="58"/>
      <c r="G278" s="62"/>
      <c r="H278" s="67"/>
      <c r="I278" s="63"/>
    </row>
    <row r="279" spans="1:9" x14ac:dyDescent="0.3">
      <c r="A279" s="58"/>
      <c r="B279" s="26" t="s">
        <v>448</v>
      </c>
      <c r="C279" s="7" t="s">
        <v>18</v>
      </c>
      <c r="D279" s="7" t="s">
        <v>18</v>
      </c>
      <c r="E279" s="12">
        <v>963.2</v>
      </c>
      <c r="F279" s="58"/>
      <c r="G279" s="62"/>
      <c r="H279" s="67"/>
      <c r="I279" s="63"/>
    </row>
    <row r="280" spans="1:9" x14ac:dyDescent="0.3">
      <c r="A280" s="58"/>
      <c r="B280" s="26" t="s">
        <v>449</v>
      </c>
      <c r="C280" s="7" t="s">
        <v>18</v>
      </c>
      <c r="D280" s="7" t="s">
        <v>18</v>
      </c>
      <c r="E280" s="12">
        <v>240.8</v>
      </c>
      <c r="F280" s="58"/>
      <c r="G280" s="62"/>
      <c r="H280" s="67"/>
      <c r="I280" s="63"/>
    </row>
    <row r="281" spans="1:9" x14ac:dyDescent="0.3">
      <c r="A281" s="58"/>
      <c r="B281" s="26" t="s">
        <v>450</v>
      </c>
      <c r="C281" s="7" t="s">
        <v>18</v>
      </c>
      <c r="D281" s="7" t="s">
        <v>18</v>
      </c>
      <c r="E281" s="12">
        <v>158.03</v>
      </c>
      <c r="F281" s="58"/>
      <c r="G281" s="62"/>
      <c r="H281" s="67"/>
      <c r="I281" s="63"/>
    </row>
    <row r="282" spans="1:9" x14ac:dyDescent="0.3">
      <c r="A282" s="58"/>
      <c r="B282" s="26" t="s">
        <v>451</v>
      </c>
      <c r="C282" s="7" t="s">
        <v>18</v>
      </c>
      <c r="D282" s="7" t="s">
        <v>18</v>
      </c>
      <c r="E282" s="12">
        <v>602</v>
      </c>
      <c r="F282" s="58"/>
      <c r="G282" s="62"/>
      <c r="H282" s="67"/>
      <c r="I282" s="63"/>
    </row>
    <row r="283" spans="1:9" x14ac:dyDescent="0.3">
      <c r="A283" s="58"/>
      <c r="B283" s="26" t="s">
        <v>452</v>
      </c>
      <c r="C283" s="7" t="s">
        <v>18</v>
      </c>
      <c r="D283" s="7" t="s">
        <v>18</v>
      </c>
      <c r="E283" s="12">
        <v>301</v>
      </c>
      <c r="F283" s="58"/>
      <c r="G283" s="62"/>
      <c r="H283" s="67"/>
      <c r="I283" s="63"/>
    </row>
    <row r="284" spans="1:9" x14ac:dyDescent="0.3">
      <c r="A284" s="58"/>
      <c r="B284" s="26" t="s">
        <v>453</v>
      </c>
      <c r="C284" s="7" t="s">
        <v>18</v>
      </c>
      <c r="D284" s="7" t="s">
        <v>18</v>
      </c>
      <c r="E284" s="12">
        <v>699.83</v>
      </c>
      <c r="F284" s="58"/>
      <c r="G284" s="62"/>
      <c r="H284" s="67"/>
      <c r="I284" s="63"/>
    </row>
    <row r="285" spans="1:9" x14ac:dyDescent="0.3">
      <c r="A285" s="58"/>
      <c r="B285" s="26" t="s">
        <v>454</v>
      </c>
      <c r="C285" s="7" t="s">
        <v>18</v>
      </c>
      <c r="D285" s="7" t="s">
        <v>18</v>
      </c>
      <c r="E285" s="12">
        <v>483.75</v>
      </c>
      <c r="F285" s="58"/>
      <c r="G285" s="62"/>
      <c r="H285" s="67"/>
      <c r="I285" s="63"/>
    </row>
    <row r="286" spans="1:9" x14ac:dyDescent="0.3">
      <c r="A286" s="58"/>
      <c r="B286" s="26" t="s">
        <v>455</v>
      </c>
      <c r="C286" s="7" t="s">
        <v>18</v>
      </c>
      <c r="D286" s="7" t="s">
        <v>18</v>
      </c>
      <c r="E286" s="12">
        <v>1303.6500000000001</v>
      </c>
      <c r="F286" s="58"/>
      <c r="G286" s="62"/>
      <c r="H286" s="67"/>
      <c r="I286" s="63"/>
    </row>
    <row r="287" spans="1:9" x14ac:dyDescent="0.3">
      <c r="A287" s="58"/>
      <c r="B287" s="26" t="s">
        <v>456</v>
      </c>
      <c r="C287" s="7" t="s">
        <v>18</v>
      </c>
      <c r="D287" s="7" t="s">
        <v>18</v>
      </c>
      <c r="E287" s="12">
        <v>166.63</v>
      </c>
      <c r="F287" s="58"/>
      <c r="G287" s="62"/>
      <c r="H287" s="67"/>
      <c r="I287" s="63"/>
    </row>
    <row r="288" spans="1:9" x14ac:dyDescent="0.3">
      <c r="A288" s="58"/>
      <c r="B288" s="26" t="s">
        <v>457</v>
      </c>
      <c r="C288" s="7" t="s">
        <v>18</v>
      </c>
      <c r="D288" s="7" t="s">
        <v>18</v>
      </c>
      <c r="E288" s="12">
        <v>354.75</v>
      </c>
      <c r="F288" s="58"/>
      <c r="G288" s="62"/>
      <c r="H288" s="67"/>
      <c r="I288" s="63"/>
    </row>
    <row r="289" spans="1:9" x14ac:dyDescent="0.3">
      <c r="A289" s="58"/>
      <c r="B289" s="26" t="s">
        <v>458</v>
      </c>
      <c r="C289" s="7" t="s">
        <v>18</v>
      </c>
      <c r="D289" s="7" t="s">
        <v>18</v>
      </c>
      <c r="E289" s="12">
        <v>806.25</v>
      </c>
      <c r="F289" s="58"/>
      <c r="G289" s="62"/>
      <c r="H289" s="67"/>
      <c r="I289" s="63"/>
    </row>
    <row r="290" spans="1:9" x14ac:dyDescent="0.3">
      <c r="A290" s="58"/>
      <c r="B290" s="26" t="s">
        <v>459</v>
      </c>
      <c r="C290" s="7" t="s">
        <v>18</v>
      </c>
      <c r="D290" s="7" t="s">
        <v>18</v>
      </c>
      <c r="E290" s="12">
        <v>2999.73</v>
      </c>
      <c r="F290" s="58"/>
      <c r="G290" s="62"/>
      <c r="H290" s="67"/>
      <c r="I290" s="63"/>
    </row>
    <row r="291" spans="1:9" x14ac:dyDescent="0.3">
      <c r="A291" s="58"/>
      <c r="B291" s="26" t="s">
        <v>460</v>
      </c>
      <c r="C291" s="7" t="s">
        <v>18</v>
      </c>
      <c r="D291" s="7" t="s">
        <v>18</v>
      </c>
      <c r="E291" s="12">
        <v>1830.73</v>
      </c>
      <c r="F291" s="58"/>
      <c r="G291" s="62"/>
      <c r="H291" s="67"/>
      <c r="I291" s="63"/>
    </row>
    <row r="292" spans="1:9" x14ac:dyDescent="0.3">
      <c r="A292" s="58"/>
      <c r="B292" s="26" t="s">
        <v>335</v>
      </c>
      <c r="C292" s="7" t="s">
        <v>18</v>
      </c>
      <c r="D292" s="7" t="s">
        <v>18</v>
      </c>
      <c r="E292" s="12">
        <v>182.32</v>
      </c>
      <c r="F292" s="58"/>
      <c r="G292" s="62"/>
      <c r="H292" s="67"/>
      <c r="I292" s="63"/>
    </row>
    <row r="293" spans="1:9" x14ac:dyDescent="0.3">
      <c r="A293" s="58"/>
      <c r="B293" s="26" t="s">
        <v>461</v>
      </c>
      <c r="C293" s="7" t="s">
        <v>18</v>
      </c>
      <c r="D293" s="7" t="s">
        <v>18</v>
      </c>
      <c r="E293" s="12">
        <v>782</v>
      </c>
      <c r="F293" s="58"/>
      <c r="G293" s="62"/>
      <c r="H293" s="67"/>
      <c r="I293" s="63"/>
    </row>
    <row r="294" spans="1:9" x14ac:dyDescent="0.3">
      <c r="A294" s="58"/>
      <c r="B294" s="26" t="s">
        <v>462</v>
      </c>
      <c r="C294" s="7" t="s">
        <v>18</v>
      </c>
      <c r="D294" s="7" t="s">
        <v>18</v>
      </c>
      <c r="E294" s="12">
        <v>999.75</v>
      </c>
      <c r="F294" s="58"/>
      <c r="G294" s="62"/>
      <c r="H294" s="67"/>
      <c r="I294" s="63"/>
    </row>
    <row r="295" spans="1:9" x14ac:dyDescent="0.3">
      <c r="A295" s="58"/>
      <c r="B295" s="26" t="s">
        <v>463</v>
      </c>
      <c r="C295" s="7" t="s">
        <v>18</v>
      </c>
      <c r="D295" s="7" t="s">
        <v>18</v>
      </c>
      <c r="E295" s="12">
        <v>516</v>
      </c>
      <c r="F295" s="58"/>
      <c r="G295" s="62"/>
      <c r="H295" s="67"/>
      <c r="I295" s="63"/>
    </row>
    <row r="296" spans="1:9" x14ac:dyDescent="0.3">
      <c r="A296" s="58"/>
      <c r="B296" s="26" t="s">
        <v>464</v>
      </c>
      <c r="C296" s="7" t="s">
        <v>18</v>
      </c>
      <c r="D296" s="7" t="s">
        <v>18</v>
      </c>
      <c r="E296" s="12">
        <v>501.43</v>
      </c>
      <c r="F296" s="58"/>
      <c r="G296" s="62"/>
      <c r="H296" s="67"/>
      <c r="I296" s="63"/>
    </row>
    <row r="297" spans="1:9" x14ac:dyDescent="0.3">
      <c r="A297" s="58"/>
      <c r="B297" s="26" t="s">
        <v>465</v>
      </c>
      <c r="C297" s="7" t="s">
        <v>18</v>
      </c>
      <c r="D297" s="7" t="s">
        <v>18</v>
      </c>
      <c r="E297" s="12">
        <v>602</v>
      </c>
      <c r="F297" s="58"/>
      <c r="G297" s="62"/>
      <c r="H297" s="67"/>
      <c r="I297" s="63"/>
    </row>
    <row r="298" spans="1:9" x14ac:dyDescent="0.3">
      <c r="A298" s="58"/>
      <c r="B298" s="26" t="s">
        <v>338</v>
      </c>
      <c r="C298" s="7" t="s">
        <v>18</v>
      </c>
      <c r="D298" s="7" t="s">
        <v>18</v>
      </c>
      <c r="E298" s="12">
        <v>927.3</v>
      </c>
      <c r="F298" s="58"/>
      <c r="G298" s="62"/>
      <c r="H298" s="67"/>
      <c r="I298" s="63"/>
    </row>
    <row r="299" spans="1:9" x14ac:dyDescent="0.3">
      <c r="A299" s="58"/>
      <c r="B299" s="26" t="s">
        <v>466</v>
      </c>
      <c r="C299" s="7" t="s">
        <v>18</v>
      </c>
      <c r="D299" s="7" t="s">
        <v>18</v>
      </c>
      <c r="E299" s="12">
        <v>594.15</v>
      </c>
      <c r="F299" s="58"/>
      <c r="G299" s="62"/>
      <c r="H299" s="67"/>
      <c r="I299" s="63"/>
    </row>
    <row r="300" spans="1:9" x14ac:dyDescent="0.3">
      <c r="A300" s="58"/>
      <c r="B300" s="26" t="s">
        <v>467</v>
      </c>
      <c r="C300" s="7" t="s">
        <v>18</v>
      </c>
      <c r="D300" s="7" t="s">
        <v>18</v>
      </c>
      <c r="E300" s="12">
        <v>193.5</v>
      </c>
      <c r="F300" s="58"/>
      <c r="G300" s="62"/>
      <c r="H300" s="67"/>
      <c r="I300" s="63"/>
    </row>
    <row r="301" spans="1:9" x14ac:dyDescent="0.3">
      <c r="A301" s="58"/>
      <c r="B301" s="26" t="s">
        <v>468</v>
      </c>
      <c r="C301" s="7" t="s">
        <v>18</v>
      </c>
      <c r="D301" s="7" t="s">
        <v>18</v>
      </c>
      <c r="E301" s="12">
        <v>823.62</v>
      </c>
      <c r="F301" s="58"/>
      <c r="G301" s="62"/>
      <c r="H301" s="67"/>
      <c r="I301" s="63"/>
    </row>
    <row r="302" spans="1:9" x14ac:dyDescent="0.3">
      <c r="A302" s="58"/>
      <c r="B302" s="26" t="s">
        <v>469</v>
      </c>
      <c r="C302" s="7" t="s">
        <v>18</v>
      </c>
      <c r="D302" s="7" t="s">
        <v>18</v>
      </c>
      <c r="E302" s="12">
        <v>429.8</v>
      </c>
      <c r="F302" s="58"/>
      <c r="G302" s="62"/>
      <c r="H302" s="67"/>
      <c r="I302" s="63"/>
    </row>
    <row r="303" spans="1:9" x14ac:dyDescent="0.3">
      <c r="A303" s="58"/>
      <c r="B303" s="26" t="s">
        <v>470</v>
      </c>
      <c r="C303" s="7" t="s">
        <v>18</v>
      </c>
      <c r="D303" s="7" t="s">
        <v>18</v>
      </c>
      <c r="E303" s="12">
        <v>2077.65</v>
      </c>
      <c r="F303" s="58"/>
      <c r="G303" s="62"/>
      <c r="H303" s="67"/>
      <c r="I303" s="63"/>
    </row>
    <row r="304" spans="1:9" x14ac:dyDescent="0.3">
      <c r="A304" s="58"/>
      <c r="B304" s="26" t="s">
        <v>471</v>
      </c>
      <c r="C304" s="7" t="s">
        <v>18</v>
      </c>
      <c r="D304" s="7" t="s">
        <v>18</v>
      </c>
      <c r="E304" s="12">
        <v>443.65</v>
      </c>
      <c r="F304" s="58"/>
      <c r="G304" s="62"/>
      <c r="H304" s="67"/>
      <c r="I304" s="63"/>
    </row>
    <row r="305" spans="1:9" x14ac:dyDescent="0.3">
      <c r="A305" s="58"/>
      <c r="B305" s="26" t="s">
        <v>472</v>
      </c>
      <c r="C305" s="7" t="s">
        <v>18</v>
      </c>
      <c r="D305" s="7" t="s">
        <v>18</v>
      </c>
      <c r="E305" s="12">
        <v>629.87</v>
      </c>
      <c r="F305" s="58"/>
      <c r="G305" s="62"/>
      <c r="H305" s="67"/>
      <c r="I305" s="63"/>
    </row>
    <row r="306" spans="1:9" x14ac:dyDescent="0.3">
      <c r="A306" s="58"/>
      <c r="B306" s="26" t="s">
        <v>473</v>
      </c>
      <c r="C306" s="7" t="s">
        <v>18</v>
      </c>
      <c r="D306" s="7" t="s">
        <v>18</v>
      </c>
      <c r="E306" s="12">
        <v>1546.93</v>
      </c>
      <c r="F306" s="58"/>
      <c r="G306" s="62"/>
      <c r="H306" s="67"/>
      <c r="I306" s="63"/>
    </row>
    <row r="307" spans="1:9" x14ac:dyDescent="0.3">
      <c r="A307" s="58"/>
      <c r="B307" s="26" t="s">
        <v>474</v>
      </c>
      <c r="C307" s="7" t="s">
        <v>18</v>
      </c>
      <c r="D307" s="7" t="s">
        <v>18</v>
      </c>
      <c r="E307" s="12">
        <v>451.5</v>
      </c>
      <c r="F307" s="58"/>
      <c r="G307" s="62"/>
      <c r="H307" s="67"/>
      <c r="I307" s="63"/>
    </row>
    <row r="308" spans="1:9" x14ac:dyDescent="0.3">
      <c r="A308" s="58"/>
      <c r="B308" s="26" t="s">
        <v>340</v>
      </c>
      <c r="C308" s="7" t="s">
        <v>18</v>
      </c>
      <c r="D308" s="7" t="s">
        <v>18</v>
      </c>
      <c r="E308" s="12">
        <v>236.5</v>
      </c>
      <c r="F308" s="58"/>
      <c r="G308" s="62"/>
      <c r="H308" s="67"/>
      <c r="I308" s="63"/>
    </row>
    <row r="309" spans="1:9" x14ac:dyDescent="0.3">
      <c r="A309" s="58"/>
      <c r="B309" s="26" t="s">
        <v>342</v>
      </c>
      <c r="C309" s="7" t="s">
        <v>18</v>
      </c>
      <c r="D309" s="7" t="s">
        <v>18</v>
      </c>
      <c r="E309" s="12">
        <v>713.59</v>
      </c>
      <c r="F309" s="58"/>
      <c r="G309" s="62"/>
      <c r="H309" s="67"/>
      <c r="I309" s="63"/>
    </row>
    <row r="310" spans="1:9" x14ac:dyDescent="0.3">
      <c r="A310" s="58"/>
      <c r="B310" s="26" t="s">
        <v>475</v>
      </c>
      <c r="C310" s="7" t="s">
        <v>18</v>
      </c>
      <c r="D310" s="7" t="s">
        <v>18</v>
      </c>
      <c r="E310" s="12">
        <v>565.45000000000005</v>
      </c>
      <c r="F310" s="58"/>
      <c r="G310" s="62"/>
      <c r="H310" s="67"/>
      <c r="I310" s="63"/>
    </row>
    <row r="311" spans="1:9" x14ac:dyDescent="0.3">
      <c r="A311" s="58"/>
      <c r="B311" s="26" t="s">
        <v>476</v>
      </c>
      <c r="C311" s="7" t="s">
        <v>18</v>
      </c>
      <c r="D311" s="7" t="s">
        <v>18</v>
      </c>
      <c r="E311" s="12">
        <v>1008.35</v>
      </c>
      <c r="F311" s="58"/>
      <c r="G311" s="62"/>
      <c r="H311" s="67"/>
      <c r="I311" s="63"/>
    </row>
    <row r="312" spans="1:9" x14ac:dyDescent="0.3">
      <c r="A312" s="58"/>
      <c r="B312" s="26" t="s">
        <v>477</v>
      </c>
      <c r="C312" s="7" t="s">
        <v>18</v>
      </c>
      <c r="D312" s="7" t="s">
        <v>18</v>
      </c>
      <c r="E312" s="12">
        <v>451.5</v>
      </c>
      <c r="F312" s="58"/>
      <c r="G312" s="62"/>
      <c r="H312" s="67"/>
      <c r="I312" s="63"/>
    </row>
    <row r="313" spans="1:9" x14ac:dyDescent="0.3">
      <c r="A313" s="58"/>
      <c r="B313" s="26" t="s">
        <v>478</v>
      </c>
      <c r="C313" s="7" t="s">
        <v>18</v>
      </c>
      <c r="D313" s="7" t="s">
        <v>18</v>
      </c>
      <c r="E313" s="12">
        <v>594.04999999999995</v>
      </c>
      <c r="F313" s="58"/>
      <c r="G313" s="62"/>
      <c r="H313" s="67"/>
      <c r="I313" s="63"/>
    </row>
    <row r="314" spans="1:9" x14ac:dyDescent="0.3">
      <c r="A314" s="58"/>
      <c r="B314" s="26" t="s">
        <v>479</v>
      </c>
      <c r="C314" s="7" t="s">
        <v>18</v>
      </c>
      <c r="D314" s="7" t="s">
        <v>18</v>
      </c>
      <c r="E314" s="12">
        <v>344</v>
      </c>
      <c r="F314" s="58"/>
      <c r="G314" s="62"/>
      <c r="H314" s="67"/>
      <c r="I314" s="63"/>
    </row>
    <row r="315" spans="1:9" x14ac:dyDescent="0.3">
      <c r="A315" s="58"/>
      <c r="B315" s="26" t="s">
        <v>345</v>
      </c>
      <c r="C315" s="7" t="s">
        <v>18</v>
      </c>
      <c r="D315" s="7" t="s">
        <v>18</v>
      </c>
      <c r="E315" s="12">
        <v>602</v>
      </c>
      <c r="F315" s="58"/>
      <c r="G315" s="62"/>
      <c r="H315" s="67"/>
      <c r="I315" s="63"/>
    </row>
    <row r="316" spans="1:9" x14ac:dyDescent="0.3">
      <c r="A316" s="58"/>
      <c r="B316" s="26" t="s">
        <v>480</v>
      </c>
      <c r="C316" s="7" t="s">
        <v>18</v>
      </c>
      <c r="D316" s="7" t="s">
        <v>18</v>
      </c>
      <c r="E316" s="12">
        <v>1758.7</v>
      </c>
      <c r="F316" s="58"/>
      <c r="G316" s="62"/>
      <c r="H316" s="67"/>
      <c r="I316" s="63"/>
    </row>
    <row r="317" spans="1:9" x14ac:dyDescent="0.3">
      <c r="A317" s="58"/>
      <c r="B317" s="26" t="s">
        <v>481</v>
      </c>
      <c r="C317" s="7" t="s">
        <v>18</v>
      </c>
      <c r="D317" s="7" t="s">
        <v>18</v>
      </c>
      <c r="E317" s="12">
        <v>241.88</v>
      </c>
      <c r="F317" s="58"/>
      <c r="G317" s="62"/>
      <c r="H317" s="67"/>
      <c r="I317" s="63"/>
    </row>
    <row r="318" spans="1:9" x14ac:dyDescent="0.3">
      <c r="A318" s="58"/>
      <c r="B318" s="26" t="s">
        <v>482</v>
      </c>
      <c r="C318" s="7" t="s">
        <v>18</v>
      </c>
      <c r="D318" s="7" t="s">
        <v>18</v>
      </c>
      <c r="E318" s="12">
        <v>391.3</v>
      </c>
      <c r="F318" s="58"/>
      <c r="G318" s="62"/>
      <c r="H318" s="67"/>
      <c r="I318" s="63"/>
    </row>
    <row r="319" spans="1:9" x14ac:dyDescent="0.3">
      <c r="A319" s="58"/>
      <c r="B319" s="26" t="s">
        <v>483</v>
      </c>
      <c r="C319" s="7" t="s">
        <v>18</v>
      </c>
      <c r="D319" s="7" t="s">
        <v>18</v>
      </c>
      <c r="E319" s="12">
        <v>225.75</v>
      </c>
      <c r="F319" s="58"/>
      <c r="G319" s="62"/>
      <c r="H319" s="67"/>
      <c r="I319" s="63"/>
    </row>
    <row r="320" spans="1:9" x14ac:dyDescent="0.3">
      <c r="A320" s="58"/>
      <c r="B320" s="26" t="s">
        <v>484</v>
      </c>
      <c r="C320" s="7" t="s">
        <v>18</v>
      </c>
      <c r="D320" s="7" t="s">
        <v>18</v>
      </c>
      <c r="E320" s="12">
        <v>1329.18</v>
      </c>
      <c r="F320" s="58"/>
      <c r="G320" s="62"/>
      <c r="H320" s="67"/>
      <c r="I320" s="63"/>
    </row>
    <row r="321" spans="1:9" x14ac:dyDescent="0.3">
      <c r="A321" s="58"/>
      <c r="B321" s="26" t="s">
        <v>485</v>
      </c>
      <c r="C321" s="7" t="s">
        <v>18</v>
      </c>
      <c r="D321" s="7" t="s">
        <v>18</v>
      </c>
      <c r="E321" s="12">
        <v>580.5</v>
      </c>
      <c r="F321" s="58"/>
      <c r="G321" s="62"/>
      <c r="H321" s="67"/>
      <c r="I321" s="63"/>
    </row>
    <row r="322" spans="1:9" x14ac:dyDescent="0.3">
      <c r="A322" s="58"/>
      <c r="B322" s="26" t="s">
        <v>486</v>
      </c>
      <c r="C322" s="7" t="s">
        <v>18</v>
      </c>
      <c r="D322" s="7" t="s">
        <v>18</v>
      </c>
      <c r="E322" s="12">
        <v>1652.82</v>
      </c>
      <c r="F322" s="58"/>
      <c r="G322" s="62"/>
      <c r="H322" s="67"/>
      <c r="I322" s="63"/>
    </row>
    <row r="323" spans="1:9" x14ac:dyDescent="0.3">
      <c r="A323" s="58"/>
      <c r="B323" s="26" t="s">
        <v>487</v>
      </c>
      <c r="C323" s="7" t="s">
        <v>18</v>
      </c>
      <c r="D323" s="7" t="s">
        <v>18</v>
      </c>
      <c r="E323" s="12">
        <v>491.45</v>
      </c>
      <c r="F323" s="58"/>
      <c r="G323" s="62"/>
      <c r="H323" s="67"/>
      <c r="I323" s="63"/>
    </row>
    <row r="324" spans="1:9" x14ac:dyDescent="0.3">
      <c r="A324" s="58"/>
      <c r="B324" s="26" t="s">
        <v>488</v>
      </c>
      <c r="C324" s="7" t="s">
        <v>18</v>
      </c>
      <c r="D324" s="7" t="s">
        <v>18</v>
      </c>
      <c r="E324" s="12">
        <v>501.43</v>
      </c>
      <c r="F324" s="58"/>
      <c r="G324" s="62"/>
      <c r="H324" s="67"/>
      <c r="I324" s="63"/>
    </row>
    <row r="325" spans="1:9" x14ac:dyDescent="0.3">
      <c r="A325" s="58"/>
      <c r="B325" s="26" t="s">
        <v>489</v>
      </c>
      <c r="C325" s="7" t="s">
        <v>18</v>
      </c>
      <c r="D325" s="7" t="s">
        <v>18</v>
      </c>
      <c r="E325" s="12">
        <v>332.18</v>
      </c>
      <c r="F325" s="58"/>
      <c r="G325" s="62"/>
      <c r="H325" s="67"/>
      <c r="I325" s="63"/>
    </row>
    <row r="326" spans="1:9" x14ac:dyDescent="0.3">
      <c r="A326" s="58"/>
      <c r="B326" s="26" t="s">
        <v>490</v>
      </c>
      <c r="C326" s="7" t="s">
        <v>18</v>
      </c>
      <c r="D326" s="7" t="s">
        <v>18</v>
      </c>
      <c r="E326" s="12">
        <v>1480.28</v>
      </c>
      <c r="F326" s="58"/>
      <c r="G326" s="62"/>
      <c r="H326" s="67"/>
      <c r="I326" s="63"/>
    </row>
    <row r="327" spans="1:9" x14ac:dyDescent="0.3">
      <c r="A327" s="58"/>
      <c r="B327" s="26" t="s">
        <v>491</v>
      </c>
      <c r="C327" s="7" t="s">
        <v>18</v>
      </c>
      <c r="D327" s="7" t="s">
        <v>18</v>
      </c>
      <c r="E327" s="12">
        <v>1246.25</v>
      </c>
      <c r="F327" s="58"/>
      <c r="G327" s="62"/>
      <c r="H327" s="67"/>
      <c r="I327" s="63"/>
    </row>
    <row r="328" spans="1:9" x14ac:dyDescent="0.3">
      <c r="A328" s="58"/>
      <c r="B328" s="26" t="s">
        <v>492</v>
      </c>
      <c r="C328" s="7" t="s">
        <v>18</v>
      </c>
      <c r="D328" s="7" t="s">
        <v>18</v>
      </c>
      <c r="E328" s="12">
        <v>511.7</v>
      </c>
      <c r="F328" s="58"/>
      <c r="G328" s="62"/>
      <c r="H328" s="67"/>
      <c r="I328" s="63"/>
    </row>
    <row r="329" spans="1:9" x14ac:dyDescent="0.3">
      <c r="A329" s="58"/>
      <c r="B329" s="26" t="s">
        <v>349</v>
      </c>
      <c r="C329" s="7" t="s">
        <v>18</v>
      </c>
      <c r="D329" s="7" t="s">
        <v>18</v>
      </c>
      <c r="E329" s="12">
        <v>474.45</v>
      </c>
      <c r="F329" s="58"/>
      <c r="G329" s="62"/>
      <c r="H329" s="67"/>
      <c r="I329" s="63"/>
    </row>
    <row r="330" spans="1:9" x14ac:dyDescent="0.3">
      <c r="A330" s="58"/>
      <c r="B330" s="26" t="s">
        <v>493</v>
      </c>
      <c r="C330" s="7" t="s">
        <v>18</v>
      </c>
      <c r="D330" s="7" t="s">
        <v>18</v>
      </c>
      <c r="E330" s="12">
        <v>1138.02</v>
      </c>
      <c r="F330" s="58"/>
      <c r="G330" s="62"/>
      <c r="H330" s="67"/>
      <c r="I330" s="63"/>
    </row>
    <row r="331" spans="1:9" x14ac:dyDescent="0.3">
      <c r="A331" s="58"/>
      <c r="B331" s="26" t="s">
        <v>494</v>
      </c>
      <c r="C331" s="7" t="s">
        <v>18</v>
      </c>
      <c r="D331" s="7" t="s">
        <v>18</v>
      </c>
      <c r="E331" s="12">
        <v>2916.91</v>
      </c>
      <c r="F331" s="58"/>
      <c r="G331" s="62"/>
      <c r="H331" s="67"/>
      <c r="I331" s="63"/>
    </row>
    <row r="332" spans="1:9" x14ac:dyDescent="0.3">
      <c r="A332" s="58"/>
      <c r="B332" s="26" t="s">
        <v>458</v>
      </c>
      <c r="C332" s="7" t="s">
        <v>18</v>
      </c>
      <c r="D332" s="7" t="s">
        <v>18</v>
      </c>
      <c r="E332" s="12">
        <v>451.5</v>
      </c>
      <c r="F332" s="58"/>
      <c r="G332" s="62"/>
      <c r="H332" s="67"/>
      <c r="I332" s="63"/>
    </row>
    <row r="333" spans="1:9" x14ac:dyDescent="0.3">
      <c r="A333" s="58"/>
      <c r="B333" s="26" t="s">
        <v>495</v>
      </c>
      <c r="C333" s="7" t="s">
        <v>18</v>
      </c>
      <c r="D333" s="7" t="s">
        <v>18</v>
      </c>
      <c r="E333" s="12">
        <v>485.75</v>
      </c>
      <c r="F333" s="58"/>
      <c r="G333" s="62"/>
      <c r="H333" s="67"/>
      <c r="I333" s="63"/>
    </row>
    <row r="334" spans="1:9" x14ac:dyDescent="0.3">
      <c r="A334" s="58"/>
      <c r="B334" s="26" t="s">
        <v>496</v>
      </c>
      <c r="C334" s="7" t="s">
        <v>18</v>
      </c>
      <c r="D334" s="7" t="s">
        <v>18</v>
      </c>
      <c r="E334" s="12">
        <v>107.29</v>
      </c>
      <c r="F334" s="58"/>
      <c r="G334" s="62"/>
      <c r="H334" s="67"/>
      <c r="I334" s="63"/>
    </row>
    <row r="335" spans="1:9" x14ac:dyDescent="0.3">
      <c r="A335" s="58"/>
      <c r="B335" s="26" t="s">
        <v>460</v>
      </c>
      <c r="C335" s="7" t="s">
        <v>18</v>
      </c>
      <c r="D335" s="7" t="s">
        <v>18</v>
      </c>
      <c r="E335" s="12">
        <v>392.38</v>
      </c>
      <c r="F335" s="58"/>
      <c r="G335" s="62"/>
      <c r="H335" s="67"/>
      <c r="I335" s="63"/>
    </row>
    <row r="336" spans="1:9" x14ac:dyDescent="0.3">
      <c r="A336" s="58"/>
      <c r="B336" s="26" t="s">
        <v>497</v>
      </c>
      <c r="C336" s="7" t="s">
        <v>18</v>
      </c>
      <c r="D336" s="7" t="s">
        <v>18</v>
      </c>
      <c r="E336" s="12">
        <v>1683.45</v>
      </c>
      <c r="F336" s="58"/>
      <c r="G336" s="62"/>
      <c r="H336" s="67"/>
      <c r="I336" s="63"/>
    </row>
    <row r="337" spans="1:9" x14ac:dyDescent="0.3">
      <c r="A337" s="58"/>
      <c r="B337" s="26" t="s">
        <v>498</v>
      </c>
      <c r="C337" s="7" t="s">
        <v>18</v>
      </c>
      <c r="D337" s="7" t="s">
        <v>18</v>
      </c>
      <c r="E337" s="12">
        <v>1462</v>
      </c>
      <c r="F337" s="58"/>
      <c r="G337" s="62"/>
      <c r="H337" s="67"/>
      <c r="I337" s="63"/>
    </row>
    <row r="338" spans="1:9" x14ac:dyDescent="0.3">
      <c r="A338" s="58"/>
      <c r="B338" s="26" t="s">
        <v>499</v>
      </c>
      <c r="C338" s="7" t="s">
        <v>18</v>
      </c>
      <c r="D338" s="7" t="s">
        <v>18</v>
      </c>
      <c r="E338" s="12">
        <v>1254.8499999999999</v>
      </c>
      <c r="F338" s="58"/>
      <c r="G338" s="62"/>
      <c r="H338" s="67"/>
      <c r="I338" s="63"/>
    </row>
    <row r="339" spans="1:9" x14ac:dyDescent="0.3">
      <c r="A339" s="58"/>
      <c r="B339" s="26" t="s">
        <v>500</v>
      </c>
      <c r="C339" s="7" t="s">
        <v>18</v>
      </c>
      <c r="D339" s="7" t="s">
        <v>18</v>
      </c>
      <c r="E339" s="12">
        <v>504.18</v>
      </c>
      <c r="F339" s="58"/>
      <c r="G339" s="62"/>
      <c r="H339" s="67"/>
      <c r="I339" s="63"/>
    </row>
    <row r="340" spans="1:9" x14ac:dyDescent="0.3">
      <c r="A340" s="58"/>
      <c r="B340" s="26" t="s">
        <v>501</v>
      </c>
      <c r="C340" s="7" t="s">
        <v>18</v>
      </c>
      <c r="D340" s="7" t="s">
        <v>18</v>
      </c>
      <c r="E340" s="12">
        <v>90.3</v>
      </c>
      <c r="F340" s="58"/>
      <c r="G340" s="62"/>
      <c r="H340" s="67"/>
      <c r="I340" s="63"/>
    </row>
    <row r="341" spans="1:9" x14ac:dyDescent="0.3">
      <c r="A341" s="58"/>
      <c r="B341" s="26" t="s">
        <v>466</v>
      </c>
      <c r="C341" s="7" t="s">
        <v>18</v>
      </c>
      <c r="D341" s="7" t="s">
        <v>18</v>
      </c>
      <c r="E341" s="12">
        <v>368.4</v>
      </c>
      <c r="F341" s="58"/>
      <c r="G341" s="62"/>
      <c r="H341" s="67"/>
      <c r="I341" s="63"/>
    </row>
    <row r="342" spans="1:9" x14ac:dyDescent="0.3">
      <c r="A342" s="58"/>
      <c r="B342" s="26" t="s">
        <v>471</v>
      </c>
      <c r="C342" s="7" t="s">
        <v>18</v>
      </c>
      <c r="D342" s="7" t="s">
        <v>18</v>
      </c>
      <c r="E342" s="12">
        <v>677.25</v>
      </c>
      <c r="F342" s="58"/>
      <c r="G342" s="62"/>
      <c r="H342" s="67"/>
      <c r="I342" s="63"/>
    </row>
    <row r="343" spans="1:9" x14ac:dyDescent="0.3">
      <c r="A343" s="58"/>
      <c r="B343" s="26" t="s">
        <v>502</v>
      </c>
      <c r="C343" s="7" t="s">
        <v>18</v>
      </c>
      <c r="D343" s="7" t="s">
        <v>18</v>
      </c>
      <c r="E343" s="12">
        <v>1030.5999999999999</v>
      </c>
      <c r="F343" s="58"/>
      <c r="G343" s="62"/>
      <c r="H343" s="67"/>
      <c r="I343" s="63"/>
    </row>
    <row r="344" spans="1:9" x14ac:dyDescent="0.3">
      <c r="A344" s="58"/>
      <c r="B344" s="26" t="s">
        <v>473</v>
      </c>
      <c r="C344" s="7" t="s">
        <v>18</v>
      </c>
      <c r="D344" s="7" t="s">
        <v>18</v>
      </c>
      <c r="E344" s="12">
        <v>1225.5</v>
      </c>
      <c r="F344" s="58"/>
      <c r="G344" s="62"/>
      <c r="H344" s="67"/>
      <c r="I344" s="63"/>
    </row>
    <row r="345" spans="1:9" x14ac:dyDescent="0.3">
      <c r="A345" s="58"/>
      <c r="B345" s="26" t="s">
        <v>503</v>
      </c>
      <c r="C345" s="7" t="s">
        <v>18</v>
      </c>
      <c r="D345" s="7" t="s">
        <v>18</v>
      </c>
      <c r="E345" s="12">
        <v>75.25</v>
      </c>
      <c r="F345" s="58"/>
      <c r="G345" s="62"/>
      <c r="H345" s="67"/>
      <c r="I345" s="63"/>
    </row>
    <row r="346" spans="1:9" x14ac:dyDescent="0.3">
      <c r="A346" s="58"/>
      <c r="B346" s="26" t="s">
        <v>343</v>
      </c>
      <c r="C346" s="7" t="s">
        <v>18</v>
      </c>
      <c r="D346" s="7" t="s">
        <v>18</v>
      </c>
      <c r="E346" s="12">
        <v>333.25</v>
      </c>
      <c r="F346" s="58"/>
      <c r="G346" s="62"/>
      <c r="H346" s="67"/>
      <c r="I346" s="63"/>
    </row>
    <row r="347" spans="1:9" x14ac:dyDescent="0.3">
      <c r="A347" s="58"/>
      <c r="B347" s="26" t="s">
        <v>476</v>
      </c>
      <c r="C347" s="7" t="s">
        <v>18</v>
      </c>
      <c r="D347" s="7" t="s">
        <v>18</v>
      </c>
      <c r="E347" s="12">
        <v>1204.81</v>
      </c>
      <c r="F347" s="58"/>
      <c r="G347" s="62"/>
      <c r="H347" s="67"/>
      <c r="I347" s="63"/>
    </row>
    <row r="348" spans="1:9" x14ac:dyDescent="0.3">
      <c r="A348" s="58"/>
      <c r="B348" s="26" t="s">
        <v>478</v>
      </c>
      <c r="C348" s="7" t="s">
        <v>18</v>
      </c>
      <c r="D348" s="7" t="s">
        <v>18</v>
      </c>
      <c r="E348" s="12">
        <v>1333</v>
      </c>
      <c r="F348" s="58"/>
      <c r="G348" s="62"/>
      <c r="H348" s="67"/>
      <c r="I348" s="63"/>
    </row>
    <row r="349" spans="1:9" x14ac:dyDescent="0.3">
      <c r="A349" s="58"/>
      <c r="B349" s="26" t="s">
        <v>504</v>
      </c>
      <c r="C349" s="7" t="s">
        <v>18</v>
      </c>
      <c r="D349" s="7" t="s">
        <v>18</v>
      </c>
      <c r="E349" s="12">
        <v>1806</v>
      </c>
      <c r="F349" s="58"/>
      <c r="G349" s="62"/>
      <c r="H349" s="67"/>
      <c r="I349" s="63"/>
    </row>
    <row r="350" spans="1:9" x14ac:dyDescent="0.3">
      <c r="A350" s="58"/>
      <c r="B350" s="26" t="s">
        <v>345</v>
      </c>
      <c r="C350" s="7" t="s">
        <v>18</v>
      </c>
      <c r="D350" s="7" t="s">
        <v>18</v>
      </c>
      <c r="E350" s="12">
        <v>662.2</v>
      </c>
      <c r="F350" s="58"/>
      <c r="G350" s="62"/>
      <c r="H350" s="67"/>
      <c r="I350" s="63"/>
    </row>
    <row r="351" spans="1:9" x14ac:dyDescent="0.3">
      <c r="A351" s="58"/>
      <c r="B351" s="26" t="s">
        <v>505</v>
      </c>
      <c r="C351" s="7" t="s">
        <v>18</v>
      </c>
      <c r="D351" s="7" t="s">
        <v>18</v>
      </c>
      <c r="E351" s="12">
        <v>1161</v>
      </c>
      <c r="F351" s="58"/>
      <c r="G351" s="62"/>
      <c r="H351" s="67"/>
      <c r="I351" s="63"/>
    </row>
    <row r="352" spans="1:9" x14ac:dyDescent="0.3">
      <c r="A352" s="58"/>
      <c r="B352" s="26" t="s">
        <v>506</v>
      </c>
      <c r="C352" s="7" t="s">
        <v>18</v>
      </c>
      <c r="D352" s="7" t="s">
        <v>18</v>
      </c>
      <c r="E352" s="12">
        <v>1855.62</v>
      </c>
      <c r="F352" s="58"/>
      <c r="G352" s="62"/>
      <c r="H352" s="67"/>
      <c r="I352" s="63"/>
    </row>
    <row r="353" spans="1:9" x14ac:dyDescent="0.3">
      <c r="A353" s="58"/>
      <c r="B353" s="26" t="s">
        <v>482</v>
      </c>
      <c r="C353" s="7" t="s">
        <v>18</v>
      </c>
      <c r="D353" s="7" t="s">
        <v>18</v>
      </c>
      <c r="E353" s="12">
        <v>451.5</v>
      </c>
      <c r="F353" s="58"/>
      <c r="G353" s="62"/>
      <c r="H353" s="67"/>
      <c r="I353" s="63"/>
    </row>
    <row r="354" spans="1:9" x14ac:dyDescent="0.3">
      <c r="A354" s="58"/>
      <c r="B354" s="26" t="s">
        <v>507</v>
      </c>
      <c r="C354" s="7" t="s">
        <v>18</v>
      </c>
      <c r="D354" s="7" t="s">
        <v>18</v>
      </c>
      <c r="E354" s="12">
        <v>1229.5</v>
      </c>
      <c r="F354" s="58"/>
      <c r="G354" s="62"/>
      <c r="H354" s="67"/>
      <c r="I354" s="63"/>
    </row>
    <row r="355" spans="1:9" x14ac:dyDescent="0.3">
      <c r="A355" s="58"/>
      <c r="B355" s="26" t="s">
        <v>508</v>
      </c>
      <c r="C355" s="7" t="s">
        <v>18</v>
      </c>
      <c r="D355" s="7" t="s">
        <v>18</v>
      </c>
      <c r="E355" s="12">
        <v>451.5</v>
      </c>
      <c r="F355" s="58"/>
      <c r="G355" s="62"/>
      <c r="H355" s="67"/>
      <c r="I355" s="63"/>
    </row>
    <row r="356" spans="1:9" x14ac:dyDescent="0.3">
      <c r="A356" s="58"/>
      <c r="B356" s="26" t="s">
        <v>490</v>
      </c>
      <c r="C356" s="7" t="s">
        <v>18</v>
      </c>
      <c r="D356" s="7" t="s">
        <v>18</v>
      </c>
      <c r="E356" s="12">
        <v>467.63</v>
      </c>
      <c r="F356" s="58"/>
      <c r="G356" s="62"/>
      <c r="H356" s="67"/>
      <c r="I356" s="63"/>
    </row>
    <row r="357" spans="1:9" x14ac:dyDescent="0.3">
      <c r="A357" s="58"/>
      <c r="B357" s="26" t="s">
        <v>492</v>
      </c>
      <c r="C357" s="7" t="s">
        <v>18</v>
      </c>
      <c r="D357" s="7" t="s">
        <v>18</v>
      </c>
      <c r="E357" s="12">
        <v>677.25</v>
      </c>
      <c r="F357" s="58"/>
      <c r="G357" s="62"/>
      <c r="H357" s="67"/>
      <c r="I357" s="63"/>
    </row>
    <row r="358" spans="1:9" x14ac:dyDescent="0.3">
      <c r="A358" s="58"/>
      <c r="B358" s="26" t="s">
        <v>509</v>
      </c>
      <c r="C358" s="7" t="s">
        <v>18</v>
      </c>
      <c r="D358" s="7" t="s">
        <v>18</v>
      </c>
      <c r="E358" s="12">
        <v>403.13</v>
      </c>
      <c r="F358" s="58"/>
      <c r="G358" s="62"/>
      <c r="H358" s="67"/>
      <c r="I358" s="63"/>
    </row>
    <row r="359" spans="1:9" x14ac:dyDescent="0.3">
      <c r="A359" s="58"/>
      <c r="B359" s="26" t="s">
        <v>510</v>
      </c>
      <c r="C359" s="7" t="s">
        <v>18</v>
      </c>
      <c r="D359" s="7" t="s">
        <v>18</v>
      </c>
      <c r="E359" s="12">
        <v>1354.5</v>
      </c>
      <c r="F359" s="58"/>
      <c r="G359" s="62"/>
      <c r="H359" s="67"/>
      <c r="I359" s="63"/>
    </row>
    <row r="360" spans="1:9" x14ac:dyDescent="0.3">
      <c r="A360" s="58"/>
      <c r="B360" s="26" t="s">
        <v>511</v>
      </c>
      <c r="C360" s="7" t="s">
        <v>18</v>
      </c>
      <c r="D360" s="7" t="s">
        <v>18</v>
      </c>
      <c r="E360" s="12">
        <v>501.43</v>
      </c>
      <c r="F360" s="58"/>
      <c r="G360" s="62"/>
      <c r="H360" s="67"/>
      <c r="I360" s="63"/>
    </row>
    <row r="361" spans="1:9" x14ac:dyDescent="0.3">
      <c r="A361" s="58"/>
      <c r="B361" s="26" t="s">
        <v>512</v>
      </c>
      <c r="C361" s="7" t="s">
        <v>18</v>
      </c>
      <c r="D361" s="7" t="s">
        <v>18</v>
      </c>
      <c r="E361" s="12">
        <v>632.1</v>
      </c>
      <c r="F361" s="58"/>
      <c r="G361" s="62"/>
      <c r="H361" s="67"/>
      <c r="I361" s="63"/>
    </row>
    <row r="362" spans="1:9" x14ac:dyDescent="0.3">
      <c r="A362" s="58"/>
      <c r="B362" s="26" t="s">
        <v>513</v>
      </c>
      <c r="C362" s="7" t="s">
        <v>18</v>
      </c>
      <c r="D362" s="7" t="s">
        <v>18</v>
      </c>
      <c r="E362" s="12">
        <v>1382.45</v>
      </c>
      <c r="F362" s="58"/>
      <c r="G362" s="62"/>
      <c r="H362" s="67"/>
      <c r="I362" s="63"/>
    </row>
    <row r="363" spans="1:9" x14ac:dyDescent="0.3">
      <c r="A363" s="58"/>
      <c r="B363" s="26" t="s">
        <v>335</v>
      </c>
      <c r="C363" s="7" t="s">
        <v>18</v>
      </c>
      <c r="D363" s="7" t="s">
        <v>18</v>
      </c>
      <c r="E363" s="12">
        <v>112.88</v>
      </c>
      <c r="F363" s="58"/>
      <c r="G363" s="62"/>
      <c r="H363" s="67"/>
      <c r="I363" s="63"/>
    </row>
    <row r="364" spans="1:9" x14ac:dyDescent="0.3">
      <c r="A364" s="58"/>
      <c r="B364" s="26" t="s">
        <v>462</v>
      </c>
      <c r="C364" s="7" t="s">
        <v>18</v>
      </c>
      <c r="D364" s="7" t="s">
        <v>18</v>
      </c>
      <c r="E364" s="12">
        <v>225.75</v>
      </c>
      <c r="F364" s="58"/>
      <c r="G364" s="62"/>
      <c r="H364" s="67"/>
      <c r="I364" s="63"/>
    </row>
    <row r="365" spans="1:9" x14ac:dyDescent="0.3">
      <c r="A365" s="58"/>
      <c r="B365" s="26" t="s">
        <v>514</v>
      </c>
      <c r="C365" s="7" t="s">
        <v>18</v>
      </c>
      <c r="D365" s="7" t="s">
        <v>18</v>
      </c>
      <c r="E365" s="12">
        <v>2282.7600000000002</v>
      </c>
      <c r="F365" s="58"/>
      <c r="G365" s="62"/>
      <c r="H365" s="67"/>
      <c r="I365" s="63"/>
    </row>
    <row r="366" spans="1:9" x14ac:dyDescent="0.3">
      <c r="A366" s="58"/>
      <c r="B366" s="26" t="s">
        <v>515</v>
      </c>
      <c r="C366" s="7" t="s">
        <v>18</v>
      </c>
      <c r="D366" s="7" t="s">
        <v>18</v>
      </c>
      <c r="E366" s="12">
        <v>358.08</v>
      </c>
      <c r="F366" s="58"/>
      <c r="G366" s="62"/>
      <c r="H366" s="67"/>
      <c r="I366" s="63"/>
    </row>
    <row r="367" spans="1:9" x14ac:dyDescent="0.3">
      <c r="A367" s="58"/>
      <c r="B367" s="26" t="s">
        <v>516</v>
      </c>
      <c r="C367" s="7" t="s">
        <v>18</v>
      </c>
      <c r="D367" s="7" t="s">
        <v>18</v>
      </c>
      <c r="E367" s="12">
        <v>2464.65</v>
      </c>
      <c r="F367" s="58"/>
      <c r="G367" s="62"/>
      <c r="H367" s="67"/>
      <c r="I367" s="63"/>
    </row>
    <row r="368" spans="1:9" x14ac:dyDescent="0.3">
      <c r="A368" s="58"/>
      <c r="B368" s="26" t="s">
        <v>517</v>
      </c>
      <c r="C368" s="7" t="s">
        <v>18</v>
      </c>
      <c r="D368" s="7" t="s">
        <v>18</v>
      </c>
      <c r="E368" s="12">
        <v>520</v>
      </c>
      <c r="F368" s="58"/>
      <c r="G368" s="62"/>
      <c r="H368" s="67"/>
      <c r="I368" s="63"/>
    </row>
    <row r="369" spans="1:9" x14ac:dyDescent="0.3">
      <c r="A369" s="58"/>
      <c r="B369" s="26" t="s">
        <v>518</v>
      </c>
      <c r="C369" s="7" t="s">
        <v>18</v>
      </c>
      <c r="D369" s="7" t="s">
        <v>18</v>
      </c>
      <c r="E369" s="12">
        <v>156.94999999999999</v>
      </c>
      <c r="F369" s="58"/>
      <c r="G369" s="62"/>
      <c r="H369" s="67"/>
      <c r="I369" s="63"/>
    </row>
    <row r="370" spans="1:9" x14ac:dyDescent="0.3">
      <c r="A370" s="58"/>
      <c r="B370" s="26" t="s">
        <v>519</v>
      </c>
      <c r="C370" s="7" t="s">
        <v>18</v>
      </c>
      <c r="D370" s="7" t="s">
        <v>18</v>
      </c>
      <c r="E370" s="12">
        <v>1824.81</v>
      </c>
      <c r="F370" s="58"/>
      <c r="G370" s="62"/>
      <c r="H370" s="67"/>
      <c r="I370" s="63"/>
    </row>
    <row r="371" spans="1:9" x14ac:dyDescent="0.3">
      <c r="A371" s="58"/>
      <c r="B371" s="26" t="s">
        <v>466</v>
      </c>
      <c r="C371" s="7" t="s">
        <v>18</v>
      </c>
      <c r="D371" s="7" t="s">
        <v>18</v>
      </c>
      <c r="E371" s="12">
        <v>3330.46</v>
      </c>
      <c r="F371" s="58"/>
      <c r="G371" s="62"/>
      <c r="H371" s="67"/>
      <c r="I371" s="63"/>
    </row>
    <row r="372" spans="1:9" x14ac:dyDescent="0.3">
      <c r="A372" s="58"/>
      <c r="B372" s="26" t="s">
        <v>520</v>
      </c>
      <c r="C372" s="7" t="s">
        <v>18</v>
      </c>
      <c r="D372" s="7" t="s">
        <v>18</v>
      </c>
      <c r="E372" s="12">
        <v>1062.53</v>
      </c>
      <c r="F372" s="58"/>
      <c r="G372" s="62"/>
      <c r="H372" s="67"/>
      <c r="I372" s="63"/>
    </row>
    <row r="373" spans="1:9" x14ac:dyDescent="0.3">
      <c r="A373" s="58"/>
      <c r="B373" s="26" t="s">
        <v>468</v>
      </c>
      <c r="C373" s="7" t="s">
        <v>18</v>
      </c>
      <c r="D373" s="7" t="s">
        <v>18</v>
      </c>
      <c r="E373" s="12">
        <v>415.12</v>
      </c>
      <c r="F373" s="58"/>
      <c r="G373" s="62"/>
      <c r="H373" s="67"/>
      <c r="I373" s="63"/>
    </row>
    <row r="374" spans="1:9" x14ac:dyDescent="0.3">
      <c r="A374" s="58"/>
      <c r="B374" s="26" t="s">
        <v>521</v>
      </c>
      <c r="C374" s="7" t="s">
        <v>18</v>
      </c>
      <c r="D374" s="7" t="s">
        <v>18</v>
      </c>
      <c r="E374" s="12">
        <v>490.2</v>
      </c>
      <c r="F374" s="58"/>
      <c r="G374" s="62"/>
      <c r="H374" s="67"/>
      <c r="I374" s="63"/>
    </row>
    <row r="375" spans="1:9" x14ac:dyDescent="0.3">
      <c r="A375" s="58"/>
      <c r="B375" s="26" t="s">
        <v>522</v>
      </c>
      <c r="C375" s="7" t="s">
        <v>18</v>
      </c>
      <c r="D375" s="7" t="s">
        <v>18</v>
      </c>
      <c r="E375" s="12">
        <v>1364.18</v>
      </c>
      <c r="F375" s="58"/>
      <c r="G375" s="62"/>
      <c r="H375" s="67"/>
      <c r="I375" s="63"/>
    </row>
    <row r="376" spans="1:9" x14ac:dyDescent="0.3">
      <c r="A376" s="58"/>
      <c r="B376" s="26" t="s">
        <v>523</v>
      </c>
      <c r="C376" s="7" t="s">
        <v>18</v>
      </c>
      <c r="D376" s="7" t="s">
        <v>18</v>
      </c>
      <c r="E376" s="12">
        <v>432.15</v>
      </c>
      <c r="F376" s="58"/>
      <c r="G376" s="62"/>
      <c r="H376" s="67"/>
      <c r="I376" s="63"/>
    </row>
    <row r="377" spans="1:9" x14ac:dyDescent="0.3">
      <c r="A377" s="58"/>
      <c r="B377" s="26" t="s">
        <v>472</v>
      </c>
      <c r="C377" s="7" t="s">
        <v>18</v>
      </c>
      <c r="D377" s="7" t="s">
        <v>18</v>
      </c>
      <c r="E377" s="12">
        <v>2557.27</v>
      </c>
      <c r="F377" s="58"/>
      <c r="G377" s="62"/>
      <c r="H377" s="67"/>
      <c r="I377" s="63"/>
    </row>
    <row r="378" spans="1:9" x14ac:dyDescent="0.3">
      <c r="A378" s="58"/>
      <c r="B378" s="26" t="s">
        <v>524</v>
      </c>
      <c r="C378" s="7" t="s">
        <v>18</v>
      </c>
      <c r="D378" s="7" t="s">
        <v>18</v>
      </c>
      <c r="E378" s="12">
        <v>626.9</v>
      </c>
      <c r="F378" s="58"/>
      <c r="G378" s="62"/>
      <c r="H378" s="67"/>
      <c r="I378" s="63"/>
    </row>
    <row r="379" spans="1:9" x14ac:dyDescent="0.3">
      <c r="A379" s="58"/>
      <c r="B379" s="26" t="s">
        <v>525</v>
      </c>
      <c r="C379" s="7" t="s">
        <v>18</v>
      </c>
      <c r="D379" s="7" t="s">
        <v>18</v>
      </c>
      <c r="E379" s="12">
        <v>1007.94</v>
      </c>
      <c r="F379" s="58"/>
      <c r="G379" s="62"/>
      <c r="H379" s="67"/>
      <c r="I379" s="63"/>
    </row>
    <row r="380" spans="1:9" x14ac:dyDescent="0.3">
      <c r="A380" s="58"/>
      <c r="B380" s="26" t="s">
        <v>340</v>
      </c>
      <c r="C380" s="7" t="s">
        <v>18</v>
      </c>
      <c r="D380" s="7" t="s">
        <v>18</v>
      </c>
      <c r="E380" s="12">
        <v>225.75</v>
      </c>
      <c r="F380" s="58"/>
      <c r="G380" s="62"/>
      <c r="H380" s="67"/>
      <c r="I380" s="63"/>
    </row>
    <row r="381" spans="1:9" x14ac:dyDescent="0.3">
      <c r="A381" s="58"/>
      <c r="B381" s="26" t="s">
        <v>526</v>
      </c>
      <c r="C381" s="7" t="s">
        <v>18</v>
      </c>
      <c r="D381" s="7" t="s">
        <v>18</v>
      </c>
      <c r="E381" s="12">
        <v>1303.6500000000001</v>
      </c>
      <c r="F381" s="58"/>
      <c r="G381" s="62"/>
      <c r="H381" s="67"/>
      <c r="I381" s="63"/>
    </row>
    <row r="382" spans="1:9" x14ac:dyDescent="0.3">
      <c r="A382" s="58"/>
      <c r="B382" s="26" t="s">
        <v>527</v>
      </c>
      <c r="C382" s="7" t="s">
        <v>18</v>
      </c>
      <c r="D382" s="7" t="s">
        <v>18</v>
      </c>
      <c r="E382" s="12">
        <v>443.65</v>
      </c>
      <c r="F382" s="58"/>
      <c r="G382" s="62"/>
      <c r="H382" s="67"/>
      <c r="I382" s="63"/>
    </row>
    <row r="383" spans="1:9" x14ac:dyDescent="0.3">
      <c r="A383" s="58"/>
      <c r="B383" s="26" t="s">
        <v>476</v>
      </c>
      <c r="C383" s="7" t="s">
        <v>18</v>
      </c>
      <c r="D383" s="7" t="s">
        <v>18</v>
      </c>
      <c r="E383" s="12">
        <v>1106.18</v>
      </c>
      <c r="F383" s="58"/>
      <c r="G383" s="62"/>
      <c r="H383" s="67"/>
      <c r="I383" s="63"/>
    </row>
    <row r="384" spans="1:9" x14ac:dyDescent="0.3">
      <c r="A384" s="58"/>
      <c r="B384" s="26" t="s">
        <v>477</v>
      </c>
      <c r="C384" s="7" t="s">
        <v>18</v>
      </c>
      <c r="D384" s="7" t="s">
        <v>18</v>
      </c>
      <c r="E384" s="12">
        <v>451.5</v>
      </c>
      <c r="F384" s="58"/>
      <c r="G384" s="62"/>
      <c r="H384" s="67"/>
      <c r="I384" s="63"/>
    </row>
    <row r="385" spans="1:9" x14ac:dyDescent="0.3">
      <c r="A385" s="58"/>
      <c r="B385" s="26" t="s">
        <v>528</v>
      </c>
      <c r="C385" s="7" t="s">
        <v>18</v>
      </c>
      <c r="D385" s="7" t="s">
        <v>18</v>
      </c>
      <c r="E385" s="12">
        <v>1033.74</v>
      </c>
      <c r="F385" s="58"/>
      <c r="G385" s="62"/>
      <c r="H385" s="67"/>
      <c r="I385" s="63"/>
    </row>
    <row r="386" spans="1:9" x14ac:dyDescent="0.3">
      <c r="A386" s="58"/>
      <c r="B386" s="26" t="s">
        <v>345</v>
      </c>
      <c r="C386" s="7" t="s">
        <v>18</v>
      </c>
      <c r="D386" s="7" t="s">
        <v>18</v>
      </c>
      <c r="E386" s="12">
        <v>702.19</v>
      </c>
      <c r="F386" s="58"/>
      <c r="G386" s="62"/>
      <c r="H386" s="67"/>
      <c r="I386" s="63"/>
    </row>
    <row r="387" spans="1:9" x14ac:dyDescent="0.3">
      <c r="A387" s="58"/>
      <c r="B387" s="26" t="s">
        <v>529</v>
      </c>
      <c r="C387" s="7" t="s">
        <v>18</v>
      </c>
      <c r="D387" s="7" t="s">
        <v>18</v>
      </c>
      <c r="E387" s="12">
        <v>1855.62</v>
      </c>
      <c r="F387" s="58"/>
      <c r="G387" s="62"/>
      <c r="H387" s="67"/>
      <c r="I387" s="63"/>
    </row>
    <row r="388" spans="1:9" x14ac:dyDescent="0.3">
      <c r="A388" s="58"/>
      <c r="B388" s="26" t="s">
        <v>530</v>
      </c>
      <c r="C388" s="7" t="s">
        <v>18</v>
      </c>
      <c r="D388" s="7" t="s">
        <v>18</v>
      </c>
      <c r="E388" s="12">
        <v>1873.31</v>
      </c>
      <c r="F388" s="58"/>
      <c r="G388" s="62"/>
      <c r="H388" s="67"/>
      <c r="I388" s="63"/>
    </row>
    <row r="389" spans="1:9" x14ac:dyDescent="0.3">
      <c r="A389" s="58"/>
      <c r="B389" s="26" t="s">
        <v>531</v>
      </c>
      <c r="C389" s="7" t="s">
        <v>18</v>
      </c>
      <c r="D389" s="7" t="s">
        <v>18</v>
      </c>
      <c r="E389" s="12">
        <v>1458.08</v>
      </c>
      <c r="F389" s="58"/>
      <c r="G389" s="62"/>
      <c r="H389" s="67"/>
      <c r="I389" s="63"/>
    </row>
    <row r="390" spans="1:9" x14ac:dyDescent="0.3">
      <c r="A390" s="58"/>
      <c r="B390" s="26" t="s">
        <v>532</v>
      </c>
      <c r="C390" s="7" t="s">
        <v>18</v>
      </c>
      <c r="D390" s="7" t="s">
        <v>18</v>
      </c>
      <c r="E390" s="12">
        <v>463.41</v>
      </c>
      <c r="F390" s="58"/>
      <c r="G390" s="62"/>
      <c r="H390" s="67"/>
      <c r="I390" s="63"/>
    </row>
    <row r="391" spans="1:9" x14ac:dyDescent="0.3">
      <c r="A391" s="58"/>
      <c r="B391" s="26" t="s">
        <v>487</v>
      </c>
      <c r="C391" s="7" t="s">
        <v>18</v>
      </c>
      <c r="D391" s="7" t="s">
        <v>18</v>
      </c>
      <c r="E391" s="12">
        <v>549.58000000000004</v>
      </c>
      <c r="F391" s="58"/>
      <c r="G391" s="62"/>
      <c r="H391" s="67"/>
      <c r="I391" s="63"/>
    </row>
    <row r="392" spans="1:9" x14ac:dyDescent="0.3">
      <c r="A392" s="58"/>
      <c r="B392" s="26" t="s">
        <v>533</v>
      </c>
      <c r="C392" s="7" t="s">
        <v>18</v>
      </c>
      <c r="D392" s="7" t="s">
        <v>18</v>
      </c>
      <c r="E392" s="12">
        <v>799.75</v>
      </c>
      <c r="F392" s="58"/>
      <c r="G392" s="62"/>
      <c r="H392" s="67"/>
      <c r="I392" s="63"/>
    </row>
    <row r="393" spans="1:9" x14ac:dyDescent="0.3">
      <c r="A393" s="58"/>
      <c r="B393" s="26" t="s">
        <v>534</v>
      </c>
      <c r="C393" s="7" t="s">
        <v>18</v>
      </c>
      <c r="D393" s="7" t="s">
        <v>18</v>
      </c>
      <c r="E393" s="12">
        <v>2095.71</v>
      </c>
      <c r="F393" s="58"/>
      <c r="G393" s="62"/>
      <c r="H393" s="67"/>
      <c r="I393" s="63"/>
    </row>
    <row r="394" spans="1:9" x14ac:dyDescent="0.3">
      <c r="A394" s="58"/>
      <c r="B394" s="26" t="s">
        <v>535</v>
      </c>
      <c r="C394" s="7" t="s">
        <v>18</v>
      </c>
      <c r="D394" s="7" t="s">
        <v>18</v>
      </c>
      <c r="E394" s="12">
        <v>1946.18</v>
      </c>
      <c r="F394" s="58"/>
      <c r="G394" s="62"/>
      <c r="H394" s="67"/>
      <c r="I394" s="63"/>
    </row>
    <row r="395" spans="1:9" x14ac:dyDescent="0.3">
      <c r="A395" s="58"/>
      <c r="B395" s="26" t="s">
        <v>536</v>
      </c>
      <c r="C395" s="7" t="s">
        <v>18</v>
      </c>
      <c r="D395" s="7" t="s">
        <v>18</v>
      </c>
      <c r="E395" s="12">
        <v>1209.05</v>
      </c>
      <c r="F395" s="58"/>
      <c r="G395" s="62"/>
      <c r="H395" s="67"/>
      <c r="I395" s="63"/>
    </row>
    <row r="396" spans="1:9" x14ac:dyDescent="0.3">
      <c r="A396" s="58"/>
      <c r="B396" s="26" t="s">
        <v>537</v>
      </c>
      <c r="C396" s="7" t="s">
        <v>18</v>
      </c>
      <c r="D396" s="7" t="s">
        <v>18</v>
      </c>
      <c r="E396" s="12">
        <v>645</v>
      </c>
      <c r="F396" s="58"/>
      <c r="G396" s="62"/>
      <c r="H396" s="67"/>
      <c r="I396" s="63"/>
    </row>
    <row r="397" spans="1:9" x14ac:dyDescent="0.3">
      <c r="A397" s="58"/>
      <c r="B397" s="26" t="s">
        <v>538</v>
      </c>
      <c r="C397" s="7" t="s">
        <v>18</v>
      </c>
      <c r="D397" s="7" t="s">
        <v>18</v>
      </c>
      <c r="E397" s="12">
        <v>990.08</v>
      </c>
      <c r="F397" s="58"/>
      <c r="G397" s="62"/>
      <c r="H397" s="67"/>
      <c r="I397" s="63"/>
    </row>
    <row r="398" spans="1:9" x14ac:dyDescent="0.3">
      <c r="A398" s="58"/>
      <c r="B398" s="26" t="s">
        <v>458</v>
      </c>
      <c r="C398" s="7" t="s">
        <v>18</v>
      </c>
      <c r="D398" s="7" t="s">
        <v>18</v>
      </c>
      <c r="E398" s="12">
        <v>1276.03</v>
      </c>
      <c r="F398" s="58"/>
      <c r="G398" s="62"/>
      <c r="H398" s="67"/>
      <c r="I398" s="63"/>
    </row>
    <row r="399" spans="1:9" x14ac:dyDescent="0.3">
      <c r="A399" s="58"/>
      <c r="B399" s="26" t="s">
        <v>539</v>
      </c>
      <c r="C399" s="7" t="s">
        <v>18</v>
      </c>
      <c r="D399" s="7" t="s">
        <v>18</v>
      </c>
      <c r="E399" s="12">
        <v>301</v>
      </c>
      <c r="F399" s="58"/>
      <c r="G399" s="62"/>
      <c r="H399" s="67"/>
      <c r="I399" s="63"/>
    </row>
    <row r="400" spans="1:9" x14ac:dyDescent="0.3">
      <c r="A400" s="58"/>
      <c r="B400" s="26" t="s">
        <v>540</v>
      </c>
      <c r="C400" s="7" t="s">
        <v>18</v>
      </c>
      <c r="D400" s="7" t="s">
        <v>18</v>
      </c>
      <c r="E400" s="12">
        <v>1859.97</v>
      </c>
      <c r="F400" s="58"/>
      <c r="G400" s="62"/>
      <c r="H400" s="67"/>
      <c r="I400" s="63"/>
    </row>
    <row r="401" spans="1:9" x14ac:dyDescent="0.3">
      <c r="A401" s="58"/>
      <c r="B401" s="26" t="s">
        <v>541</v>
      </c>
      <c r="C401" s="7" t="s">
        <v>18</v>
      </c>
      <c r="D401" s="7" t="s">
        <v>18</v>
      </c>
      <c r="E401" s="12">
        <v>2045.6</v>
      </c>
      <c r="F401" s="58"/>
      <c r="G401" s="62"/>
      <c r="H401" s="67"/>
      <c r="I401" s="63"/>
    </row>
    <row r="402" spans="1:9" x14ac:dyDescent="0.3">
      <c r="A402" s="58"/>
      <c r="B402" s="26" t="s">
        <v>542</v>
      </c>
      <c r="C402" s="7" t="s">
        <v>18</v>
      </c>
      <c r="D402" s="7" t="s">
        <v>18</v>
      </c>
      <c r="E402" s="12">
        <v>120.4</v>
      </c>
      <c r="F402" s="58"/>
      <c r="G402" s="62"/>
      <c r="H402" s="67"/>
      <c r="I402" s="63"/>
    </row>
    <row r="403" spans="1:9" x14ac:dyDescent="0.3">
      <c r="A403" s="58"/>
      <c r="B403" s="26" t="s">
        <v>543</v>
      </c>
      <c r="C403" s="7" t="s">
        <v>18</v>
      </c>
      <c r="D403" s="7" t="s">
        <v>18</v>
      </c>
      <c r="E403" s="12">
        <v>1156.7</v>
      </c>
      <c r="F403" s="58"/>
      <c r="G403" s="62"/>
      <c r="H403" s="67"/>
      <c r="I403" s="63"/>
    </row>
    <row r="404" spans="1:9" x14ac:dyDescent="0.3">
      <c r="A404" s="58"/>
      <c r="B404" s="26" t="s">
        <v>517</v>
      </c>
      <c r="C404" s="7" t="s">
        <v>18</v>
      </c>
      <c r="D404" s="7" t="s">
        <v>18</v>
      </c>
      <c r="E404" s="12">
        <v>348.3</v>
      </c>
      <c r="F404" s="58"/>
      <c r="G404" s="62"/>
      <c r="H404" s="67"/>
      <c r="I404" s="63"/>
    </row>
    <row r="405" spans="1:9" x14ac:dyDescent="0.3">
      <c r="A405" s="58"/>
      <c r="B405" s="26" t="s">
        <v>465</v>
      </c>
      <c r="C405" s="7" t="s">
        <v>18</v>
      </c>
      <c r="D405" s="7" t="s">
        <v>18</v>
      </c>
      <c r="E405" s="12">
        <v>80.63</v>
      </c>
      <c r="F405" s="58"/>
      <c r="G405" s="62"/>
      <c r="H405" s="67"/>
      <c r="I405" s="63"/>
    </row>
    <row r="406" spans="1:9" x14ac:dyDescent="0.3">
      <c r="A406" s="58"/>
      <c r="B406" s="26" t="s">
        <v>544</v>
      </c>
      <c r="C406" s="7" t="s">
        <v>18</v>
      </c>
      <c r="D406" s="7" t="s">
        <v>18</v>
      </c>
      <c r="E406" s="12">
        <v>823.45</v>
      </c>
      <c r="F406" s="58"/>
      <c r="G406" s="62"/>
      <c r="H406" s="67"/>
      <c r="I406" s="63"/>
    </row>
    <row r="407" spans="1:9" x14ac:dyDescent="0.3">
      <c r="A407" s="58"/>
      <c r="B407" s="26" t="s">
        <v>545</v>
      </c>
      <c r="C407" s="7" t="s">
        <v>18</v>
      </c>
      <c r="D407" s="7" t="s">
        <v>18</v>
      </c>
      <c r="E407" s="12">
        <v>781.96</v>
      </c>
      <c r="F407" s="58"/>
      <c r="G407" s="62"/>
      <c r="H407" s="67"/>
      <c r="I407" s="63"/>
    </row>
    <row r="408" spans="1:9" x14ac:dyDescent="0.3">
      <c r="A408" s="58"/>
      <c r="B408" s="26" t="s">
        <v>546</v>
      </c>
      <c r="C408" s="7" t="s">
        <v>18</v>
      </c>
      <c r="D408" s="7" t="s">
        <v>18</v>
      </c>
      <c r="E408" s="12">
        <v>659.08</v>
      </c>
      <c r="F408" s="58"/>
      <c r="G408" s="62"/>
      <c r="H408" s="67"/>
      <c r="I408" s="63"/>
    </row>
    <row r="409" spans="1:9" x14ac:dyDescent="0.3">
      <c r="A409" s="58"/>
      <c r="B409" s="26" t="s">
        <v>501</v>
      </c>
      <c r="C409" s="7" t="s">
        <v>18</v>
      </c>
      <c r="D409" s="7" t="s">
        <v>18</v>
      </c>
      <c r="E409" s="12">
        <v>672.05</v>
      </c>
      <c r="F409" s="58"/>
      <c r="G409" s="62"/>
      <c r="H409" s="67"/>
      <c r="I409" s="63"/>
    </row>
    <row r="410" spans="1:9" x14ac:dyDescent="0.3">
      <c r="A410" s="58"/>
      <c r="B410" s="26" t="s">
        <v>547</v>
      </c>
      <c r="C410" s="7" t="s">
        <v>18</v>
      </c>
      <c r="D410" s="7" t="s">
        <v>18</v>
      </c>
      <c r="E410" s="12">
        <v>3330.97</v>
      </c>
      <c r="F410" s="58"/>
      <c r="G410" s="62"/>
      <c r="H410" s="67"/>
      <c r="I410" s="63"/>
    </row>
    <row r="411" spans="1:9" x14ac:dyDescent="0.3">
      <c r="A411" s="58"/>
      <c r="B411" s="26" t="s">
        <v>466</v>
      </c>
      <c r="C411" s="7" t="s">
        <v>18</v>
      </c>
      <c r="D411" s="7" t="s">
        <v>18</v>
      </c>
      <c r="E411" s="12">
        <v>368.4</v>
      </c>
      <c r="F411" s="58"/>
      <c r="G411" s="62"/>
      <c r="H411" s="67"/>
      <c r="I411" s="63"/>
    </row>
    <row r="412" spans="1:9" x14ac:dyDescent="0.3">
      <c r="A412" s="58"/>
      <c r="B412" s="26" t="s">
        <v>548</v>
      </c>
      <c r="C412" s="7" t="s">
        <v>18</v>
      </c>
      <c r="D412" s="7" t="s">
        <v>18</v>
      </c>
      <c r="E412" s="12">
        <v>331.1</v>
      </c>
      <c r="F412" s="58"/>
      <c r="G412" s="62"/>
      <c r="H412" s="67"/>
      <c r="I412" s="63"/>
    </row>
    <row r="413" spans="1:9" x14ac:dyDescent="0.3">
      <c r="A413" s="58"/>
      <c r="B413" s="26" t="s">
        <v>549</v>
      </c>
      <c r="C413" s="7" t="s">
        <v>18</v>
      </c>
      <c r="D413" s="7" t="s">
        <v>18</v>
      </c>
      <c r="E413" s="12">
        <v>535.52</v>
      </c>
      <c r="F413" s="58"/>
      <c r="G413" s="62"/>
      <c r="H413" s="67"/>
      <c r="I413" s="63"/>
    </row>
    <row r="414" spans="1:9" x14ac:dyDescent="0.3">
      <c r="A414" s="58"/>
      <c r="B414" s="26" t="s">
        <v>550</v>
      </c>
      <c r="C414" s="7" t="s">
        <v>18</v>
      </c>
      <c r="D414" s="7" t="s">
        <v>18</v>
      </c>
      <c r="E414" s="12">
        <v>1720.48</v>
      </c>
      <c r="F414" s="58"/>
      <c r="G414" s="62"/>
      <c r="H414" s="67"/>
      <c r="I414" s="63"/>
    </row>
    <row r="415" spans="1:9" x14ac:dyDescent="0.3">
      <c r="A415" s="58"/>
      <c r="B415" s="26" t="s">
        <v>551</v>
      </c>
      <c r="C415" s="7" t="s">
        <v>18</v>
      </c>
      <c r="D415" s="7" t="s">
        <v>18</v>
      </c>
      <c r="E415" s="12">
        <v>722.24</v>
      </c>
      <c r="F415" s="58"/>
      <c r="G415" s="62"/>
      <c r="H415" s="67"/>
      <c r="I415" s="63"/>
    </row>
    <row r="416" spans="1:9" x14ac:dyDescent="0.3">
      <c r="A416" s="58"/>
      <c r="B416" s="26" t="s">
        <v>552</v>
      </c>
      <c r="C416" s="7" t="s">
        <v>18</v>
      </c>
      <c r="D416" s="7" t="s">
        <v>18</v>
      </c>
      <c r="E416" s="12">
        <v>744.65</v>
      </c>
      <c r="F416" s="58"/>
      <c r="G416" s="62"/>
      <c r="H416" s="67"/>
      <c r="I416" s="63"/>
    </row>
    <row r="417" spans="1:9" x14ac:dyDescent="0.3">
      <c r="A417" s="58"/>
      <c r="B417" s="26" t="s">
        <v>553</v>
      </c>
      <c r="C417" s="7" t="s">
        <v>18</v>
      </c>
      <c r="D417" s="7" t="s">
        <v>18</v>
      </c>
      <c r="E417" s="12">
        <v>346.67</v>
      </c>
      <c r="F417" s="58"/>
      <c r="G417" s="62"/>
      <c r="H417" s="67"/>
      <c r="I417" s="63"/>
    </row>
    <row r="418" spans="1:9" x14ac:dyDescent="0.3">
      <c r="A418" s="58"/>
      <c r="B418" s="26" t="s">
        <v>554</v>
      </c>
      <c r="C418" s="7" t="s">
        <v>18</v>
      </c>
      <c r="D418" s="7" t="s">
        <v>18</v>
      </c>
      <c r="E418" s="12">
        <v>480.03</v>
      </c>
      <c r="F418" s="58"/>
      <c r="G418" s="62"/>
      <c r="H418" s="67"/>
      <c r="I418" s="63"/>
    </row>
    <row r="419" spans="1:9" x14ac:dyDescent="0.3">
      <c r="A419" s="58"/>
      <c r="B419" s="26" t="s">
        <v>555</v>
      </c>
      <c r="C419" s="7" t="s">
        <v>18</v>
      </c>
      <c r="D419" s="7" t="s">
        <v>18</v>
      </c>
      <c r="E419" s="12">
        <v>1720.54</v>
      </c>
      <c r="F419" s="58"/>
      <c r="G419" s="62"/>
      <c r="H419" s="67"/>
      <c r="I419" s="63"/>
    </row>
    <row r="420" spans="1:9" x14ac:dyDescent="0.3">
      <c r="A420" s="58"/>
      <c r="B420" s="26" t="s">
        <v>556</v>
      </c>
      <c r="C420" s="7" t="s">
        <v>18</v>
      </c>
      <c r="D420" s="7" t="s">
        <v>18</v>
      </c>
      <c r="E420" s="12">
        <v>791.37</v>
      </c>
      <c r="F420" s="58"/>
      <c r="G420" s="62"/>
      <c r="H420" s="67"/>
      <c r="I420" s="63"/>
    </row>
    <row r="421" spans="1:9" x14ac:dyDescent="0.3">
      <c r="A421" s="58"/>
      <c r="B421" s="26" t="s">
        <v>503</v>
      </c>
      <c r="C421" s="7" t="s">
        <v>18</v>
      </c>
      <c r="D421" s="7" t="s">
        <v>18</v>
      </c>
      <c r="E421" s="12">
        <v>225.75</v>
      </c>
      <c r="F421" s="58"/>
      <c r="G421" s="62"/>
      <c r="H421" s="67"/>
      <c r="I421" s="63"/>
    </row>
    <row r="422" spans="1:9" x14ac:dyDescent="0.3">
      <c r="A422" s="58"/>
      <c r="B422" s="26" t="s">
        <v>557</v>
      </c>
      <c r="C422" s="7" t="s">
        <v>18</v>
      </c>
      <c r="D422" s="7" t="s">
        <v>18</v>
      </c>
      <c r="E422" s="12">
        <v>2488.09</v>
      </c>
      <c r="F422" s="58"/>
      <c r="G422" s="62"/>
      <c r="H422" s="67"/>
      <c r="I422" s="63"/>
    </row>
    <row r="423" spans="1:9" x14ac:dyDescent="0.3">
      <c r="A423" s="58"/>
      <c r="B423" s="26" t="s">
        <v>558</v>
      </c>
      <c r="C423" s="7" t="s">
        <v>18</v>
      </c>
      <c r="D423" s="7" t="s">
        <v>18</v>
      </c>
      <c r="E423" s="12">
        <v>559</v>
      </c>
      <c r="F423" s="58"/>
      <c r="G423" s="62"/>
      <c r="H423" s="67"/>
      <c r="I423" s="63"/>
    </row>
    <row r="424" spans="1:9" x14ac:dyDescent="0.3">
      <c r="A424" s="58"/>
      <c r="B424" s="26" t="s">
        <v>476</v>
      </c>
      <c r="C424" s="7" t="s">
        <v>18</v>
      </c>
      <c r="D424" s="7" t="s">
        <v>18</v>
      </c>
      <c r="E424" s="12">
        <v>1229.26</v>
      </c>
      <c r="F424" s="58"/>
      <c r="G424" s="62"/>
      <c r="H424" s="67"/>
      <c r="I424" s="63"/>
    </row>
    <row r="425" spans="1:9" x14ac:dyDescent="0.3">
      <c r="A425" s="58"/>
      <c r="B425" s="26" t="s">
        <v>559</v>
      </c>
      <c r="C425" s="7" t="s">
        <v>18</v>
      </c>
      <c r="D425" s="7" t="s">
        <v>18</v>
      </c>
      <c r="E425" s="12">
        <v>150.5</v>
      </c>
      <c r="F425" s="58"/>
      <c r="G425" s="62"/>
      <c r="H425" s="67"/>
      <c r="I425" s="63"/>
    </row>
    <row r="426" spans="1:9" x14ac:dyDescent="0.3">
      <c r="A426" s="58"/>
      <c r="B426" s="26" t="s">
        <v>560</v>
      </c>
      <c r="C426" s="7" t="s">
        <v>18</v>
      </c>
      <c r="D426" s="7" t="s">
        <v>18</v>
      </c>
      <c r="E426" s="12">
        <v>1415.78</v>
      </c>
      <c r="F426" s="58"/>
      <c r="G426" s="62"/>
      <c r="H426" s="67"/>
      <c r="I426" s="63"/>
    </row>
    <row r="427" spans="1:9" x14ac:dyDescent="0.3">
      <c r="A427" s="58"/>
      <c r="B427" s="26" t="s">
        <v>561</v>
      </c>
      <c r="C427" s="7" t="s">
        <v>18</v>
      </c>
      <c r="D427" s="7" t="s">
        <v>18</v>
      </c>
      <c r="E427" s="12">
        <v>611.67999999999995</v>
      </c>
      <c r="F427" s="58"/>
      <c r="G427" s="62"/>
      <c r="H427" s="67"/>
      <c r="I427" s="63"/>
    </row>
    <row r="428" spans="1:9" x14ac:dyDescent="0.3">
      <c r="A428" s="58"/>
      <c r="B428" s="26" t="s">
        <v>487</v>
      </c>
      <c r="C428" s="7" t="s">
        <v>18</v>
      </c>
      <c r="D428" s="7" t="s">
        <v>18</v>
      </c>
      <c r="E428" s="12">
        <v>210.7</v>
      </c>
      <c r="F428" s="58"/>
      <c r="G428" s="62"/>
      <c r="H428" s="67"/>
      <c r="I428" s="63"/>
    </row>
    <row r="429" spans="1:9" x14ac:dyDescent="0.3">
      <c r="A429" s="58"/>
      <c r="B429" s="26" t="s">
        <v>562</v>
      </c>
      <c r="C429" s="7" t="s">
        <v>18</v>
      </c>
      <c r="D429" s="7" t="s">
        <v>18</v>
      </c>
      <c r="E429" s="12">
        <v>1354.5</v>
      </c>
      <c r="F429" s="58"/>
      <c r="G429" s="62"/>
      <c r="H429" s="67"/>
      <c r="I429" s="63"/>
    </row>
    <row r="430" spans="1:9" x14ac:dyDescent="0.3">
      <c r="A430" s="58"/>
      <c r="B430" s="26" t="s">
        <v>563</v>
      </c>
      <c r="C430" s="7" t="s">
        <v>18</v>
      </c>
      <c r="D430" s="7" t="s">
        <v>18</v>
      </c>
      <c r="E430" s="12">
        <v>746.1</v>
      </c>
      <c r="F430" s="58"/>
      <c r="G430" s="62"/>
      <c r="H430" s="67"/>
      <c r="I430" s="63"/>
    </row>
    <row r="431" spans="1:9" x14ac:dyDescent="0.3">
      <c r="A431" s="58"/>
      <c r="B431" s="26" t="s">
        <v>537</v>
      </c>
      <c r="C431" s="7" t="s">
        <v>18</v>
      </c>
      <c r="D431" s="7" t="s">
        <v>18</v>
      </c>
      <c r="E431" s="12">
        <v>635.65</v>
      </c>
      <c r="F431" s="58"/>
      <c r="G431" s="62"/>
      <c r="H431" s="67"/>
      <c r="I431" s="63"/>
    </row>
    <row r="432" spans="1:9" x14ac:dyDescent="0.3">
      <c r="A432" s="58"/>
      <c r="B432" s="26" t="s">
        <v>564</v>
      </c>
      <c r="C432" s="7" t="s">
        <v>18</v>
      </c>
      <c r="D432" s="7" t="s">
        <v>18</v>
      </c>
      <c r="E432" s="12">
        <v>350.93</v>
      </c>
      <c r="F432" s="58"/>
      <c r="G432" s="62"/>
      <c r="H432" s="67"/>
      <c r="I432" s="63"/>
    </row>
    <row r="433" spans="1:9" x14ac:dyDescent="0.3">
      <c r="A433" s="58"/>
      <c r="B433" s="26" t="s">
        <v>538</v>
      </c>
      <c r="C433" s="7" t="s">
        <v>18</v>
      </c>
      <c r="D433" s="7" t="s">
        <v>18</v>
      </c>
      <c r="E433" s="12">
        <v>990.08</v>
      </c>
      <c r="F433" s="58"/>
      <c r="G433" s="62"/>
      <c r="H433" s="67"/>
      <c r="I433" s="63"/>
    </row>
    <row r="434" spans="1:9" x14ac:dyDescent="0.3">
      <c r="A434" s="58"/>
      <c r="B434" s="26" t="s">
        <v>565</v>
      </c>
      <c r="C434" s="7" t="s">
        <v>18</v>
      </c>
      <c r="D434" s="7" t="s">
        <v>18</v>
      </c>
      <c r="E434" s="12">
        <v>225.75</v>
      </c>
      <c r="F434" s="58"/>
      <c r="G434" s="62"/>
      <c r="H434" s="67"/>
      <c r="I434" s="63"/>
    </row>
    <row r="435" spans="1:9" x14ac:dyDescent="0.3">
      <c r="A435" s="58"/>
      <c r="B435" s="26" t="s">
        <v>542</v>
      </c>
      <c r="C435" s="7" t="s">
        <v>18</v>
      </c>
      <c r="D435" s="7" t="s">
        <v>18</v>
      </c>
      <c r="E435" s="12">
        <v>112.88</v>
      </c>
      <c r="F435" s="58"/>
      <c r="G435" s="62"/>
      <c r="H435" s="67"/>
      <c r="I435" s="63"/>
    </row>
    <row r="436" spans="1:9" x14ac:dyDescent="0.3">
      <c r="A436" s="58"/>
      <c r="B436" s="26" t="s">
        <v>566</v>
      </c>
      <c r="C436" s="7" t="s">
        <v>18</v>
      </c>
      <c r="D436" s="7" t="s">
        <v>18</v>
      </c>
      <c r="E436" s="12">
        <v>948.9</v>
      </c>
      <c r="F436" s="58"/>
      <c r="G436" s="62"/>
      <c r="H436" s="67"/>
      <c r="I436" s="63"/>
    </row>
    <row r="437" spans="1:9" x14ac:dyDescent="0.3">
      <c r="A437" s="58"/>
      <c r="B437" s="26" t="s">
        <v>567</v>
      </c>
      <c r="C437" s="7" t="s">
        <v>18</v>
      </c>
      <c r="D437" s="7" t="s">
        <v>18</v>
      </c>
      <c r="E437" s="12">
        <v>594.15</v>
      </c>
      <c r="F437" s="58"/>
      <c r="G437" s="62"/>
      <c r="H437" s="67"/>
      <c r="I437" s="63"/>
    </row>
    <row r="438" spans="1:9" x14ac:dyDescent="0.3">
      <c r="A438" s="58"/>
      <c r="B438" s="26" t="s">
        <v>543</v>
      </c>
      <c r="C438" s="7" t="s">
        <v>18</v>
      </c>
      <c r="D438" s="7" t="s">
        <v>18</v>
      </c>
      <c r="E438" s="12">
        <v>1156.7</v>
      </c>
      <c r="F438" s="58"/>
      <c r="G438" s="62"/>
      <c r="H438" s="67"/>
      <c r="I438" s="63"/>
    </row>
    <row r="439" spans="1:9" x14ac:dyDescent="0.3">
      <c r="A439" s="58"/>
      <c r="B439" s="26" t="s">
        <v>465</v>
      </c>
      <c r="C439" s="7" t="s">
        <v>18</v>
      </c>
      <c r="D439" s="7" t="s">
        <v>18</v>
      </c>
      <c r="E439" s="12">
        <v>90.3</v>
      </c>
      <c r="F439" s="58"/>
      <c r="G439" s="62"/>
      <c r="H439" s="67"/>
      <c r="I439" s="63"/>
    </row>
    <row r="440" spans="1:9" x14ac:dyDescent="0.3">
      <c r="A440" s="58"/>
      <c r="B440" s="26" t="s">
        <v>568</v>
      </c>
      <c r="C440" s="7" t="s">
        <v>18</v>
      </c>
      <c r="D440" s="7" t="s">
        <v>18</v>
      </c>
      <c r="E440" s="12">
        <v>782.6</v>
      </c>
      <c r="F440" s="58"/>
      <c r="G440" s="62"/>
      <c r="H440" s="67"/>
      <c r="I440" s="63"/>
    </row>
    <row r="441" spans="1:9" x14ac:dyDescent="0.3">
      <c r="A441" s="58"/>
      <c r="B441" s="26" t="s">
        <v>569</v>
      </c>
      <c r="C441" s="7" t="s">
        <v>18</v>
      </c>
      <c r="D441" s="7" t="s">
        <v>18</v>
      </c>
      <c r="E441" s="12">
        <v>1498.34</v>
      </c>
      <c r="F441" s="58"/>
      <c r="G441" s="62"/>
      <c r="H441" s="67"/>
      <c r="I441" s="63"/>
    </row>
    <row r="442" spans="1:9" x14ac:dyDescent="0.3">
      <c r="A442" s="58"/>
      <c r="B442" s="26" t="s">
        <v>570</v>
      </c>
      <c r="C442" s="7" t="s">
        <v>18</v>
      </c>
      <c r="D442" s="7" t="s">
        <v>18</v>
      </c>
      <c r="E442" s="12">
        <v>75.25</v>
      </c>
      <c r="F442" s="58"/>
      <c r="G442" s="62"/>
      <c r="H442" s="67"/>
      <c r="I442" s="63"/>
    </row>
    <row r="443" spans="1:9" x14ac:dyDescent="0.3">
      <c r="A443" s="58"/>
      <c r="B443" s="26" t="s">
        <v>571</v>
      </c>
      <c r="C443" s="7" t="s">
        <v>18</v>
      </c>
      <c r="D443" s="7" t="s">
        <v>18</v>
      </c>
      <c r="E443" s="12">
        <v>451.5</v>
      </c>
      <c r="F443" s="58"/>
      <c r="G443" s="62"/>
      <c r="H443" s="67"/>
      <c r="I443" s="63"/>
    </row>
    <row r="444" spans="1:9" x14ac:dyDescent="0.3">
      <c r="A444" s="58"/>
      <c r="B444" s="26" t="s">
        <v>501</v>
      </c>
      <c r="C444" s="7" t="s">
        <v>18</v>
      </c>
      <c r="D444" s="7" t="s">
        <v>18</v>
      </c>
      <c r="E444" s="12">
        <v>446.3</v>
      </c>
      <c r="F444" s="58"/>
      <c r="G444" s="62"/>
      <c r="H444" s="67"/>
      <c r="I444" s="63"/>
    </row>
    <row r="445" spans="1:9" x14ac:dyDescent="0.3">
      <c r="A445" s="58"/>
      <c r="B445" s="26" t="s">
        <v>572</v>
      </c>
      <c r="C445" s="7" t="s">
        <v>18</v>
      </c>
      <c r="D445" s="7" t="s">
        <v>18</v>
      </c>
      <c r="E445" s="12">
        <v>1133.05</v>
      </c>
      <c r="F445" s="58"/>
      <c r="G445" s="62"/>
      <c r="H445" s="67"/>
      <c r="I445" s="63"/>
    </row>
    <row r="446" spans="1:9" x14ac:dyDescent="0.3">
      <c r="A446" s="58"/>
      <c r="B446" s="26" t="s">
        <v>573</v>
      </c>
      <c r="C446" s="7" t="s">
        <v>18</v>
      </c>
      <c r="D446" s="7" t="s">
        <v>18</v>
      </c>
      <c r="E446" s="12">
        <v>70.95</v>
      </c>
      <c r="F446" s="58"/>
      <c r="G446" s="62"/>
      <c r="H446" s="67"/>
      <c r="I446" s="63"/>
    </row>
    <row r="447" spans="1:9" x14ac:dyDescent="0.3">
      <c r="A447" s="58"/>
      <c r="B447" s="26" t="s">
        <v>468</v>
      </c>
      <c r="C447" s="7" t="s">
        <v>18</v>
      </c>
      <c r="D447" s="7" t="s">
        <v>18</v>
      </c>
      <c r="E447" s="12">
        <v>823.62</v>
      </c>
      <c r="F447" s="58"/>
      <c r="G447" s="62"/>
      <c r="H447" s="67"/>
      <c r="I447" s="63"/>
    </row>
    <row r="448" spans="1:9" x14ac:dyDescent="0.3">
      <c r="A448" s="58"/>
      <c r="B448" s="26" t="s">
        <v>574</v>
      </c>
      <c r="C448" s="7" t="s">
        <v>18</v>
      </c>
      <c r="D448" s="7" t="s">
        <v>18</v>
      </c>
      <c r="E448" s="12">
        <v>1815.68</v>
      </c>
      <c r="F448" s="58"/>
      <c r="G448" s="62"/>
      <c r="H448" s="67"/>
      <c r="I448" s="63"/>
    </row>
    <row r="449" spans="1:9" x14ac:dyDescent="0.3">
      <c r="A449" s="58"/>
      <c r="B449" s="26" t="s">
        <v>548</v>
      </c>
      <c r="C449" s="7" t="s">
        <v>18</v>
      </c>
      <c r="D449" s="7" t="s">
        <v>18</v>
      </c>
      <c r="E449" s="12">
        <v>112.88</v>
      </c>
      <c r="F449" s="58"/>
      <c r="G449" s="62"/>
      <c r="H449" s="67"/>
      <c r="I449" s="63"/>
    </row>
    <row r="450" spans="1:9" x14ac:dyDescent="0.3">
      <c r="A450" s="58"/>
      <c r="B450" s="26" t="s">
        <v>575</v>
      </c>
      <c r="C450" s="7" t="s">
        <v>18</v>
      </c>
      <c r="D450" s="7" t="s">
        <v>18</v>
      </c>
      <c r="E450" s="12">
        <v>451.5</v>
      </c>
      <c r="F450" s="58"/>
      <c r="G450" s="62"/>
      <c r="H450" s="67"/>
      <c r="I450" s="63"/>
    </row>
    <row r="451" spans="1:9" x14ac:dyDescent="0.3">
      <c r="A451" s="58"/>
      <c r="B451" s="26" t="s">
        <v>576</v>
      </c>
      <c r="C451" s="7" t="s">
        <v>18</v>
      </c>
      <c r="D451" s="7" t="s">
        <v>18</v>
      </c>
      <c r="E451" s="12">
        <v>2509.6999999999998</v>
      </c>
      <c r="F451" s="58"/>
      <c r="G451" s="62"/>
      <c r="H451" s="67"/>
      <c r="I451" s="63"/>
    </row>
    <row r="452" spans="1:9" x14ac:dyDescent="0.3">
      <c r="A452" s="58"/>
      <c r="B452" s="26" t="s">
        <v>577</v>
      </c>
      <c r="C452" s="7" t="s">
        <v>18</v>
      </c>
      <c r="D452" s="7" t="s">
        <v>18</v>
      </c>
      <c r="E452" s="12">
        <v>2076.69</v>
      </c>
      <c r="F452" s="58"/>
      <c r="G452" s="62"/>
      <c r="H452" s="67"/>
      <c r="I452" s="63"/>
    </row>
    <row r="453" spans="1:9" x14ac:dyDescent="0.3">
      <c r="A453" s="58"/>
      <c r="B453" s="26" t="s">
        <v>578</v>
      </c>
      <c r="C453" s="7" t="s">
        <v>18</v>
      </c>
      <c r="D453" s="7" t="s">
        <v>18</v>
      </c>
      <c r="E453" s="12">
        <v>1258.29</v>
      </c>
      <c r="F453" s="58"/>
      <c r="G453" s="62"/>
      <c r="H453" s="67"/>
      <c r="I453" s="63"/>
    </row>
    <row r="454" spans="1:9" x14ac:dyDescent="0.3">
      <c r="A454" s="58"/>
      <c r="B454" s="26" t="s">
        <v>550</v>
      </c>
      <c r="C454" s="7" t="s">
        <v>18</v>
      </c>
      <c r="D454" s="7" t="s">
        <v>18</v>
      </c>
      <c r="E454" s="12">
        <v>316.05</v>
      </c>
      <c r="F454" s="58"/>
      <c r="G454" s="62"/>
      <c r="H454" s="67"/>
      <c r="I454" s="63"/>
    </row>
    <row r="455" spans="1:9" x14ac:dyDescent="0.3">
      <c r="A455" s="58"/>
      <c r="B455" s="26" t="s">
        <v>472</v>
      </c>
      <c r="C455" s="7" t="s">
        <v>18</v>
      </c>
      <c r="D455" s="7" t="s">
        <v>18</v>
      </c>
      <c r="E455" s="12">
        <v>958.75</v>
      </c>
      <c r="F455" s="58"/>
      <c r="G455" s="62"/>
      <c r="H455" s="67"/>
      <c r="I455" s="63"/>
    </row>
    <row r="456" spans="1:9" x14ac:dyDescent="0.3">
      <c r="A456" s="58"/>
      <c r="B456" s="26" t="s">
        <v>525</v>
      </c>
      <c r="C456" s="7" t="s">
        <v>18</v>
      </c>
      <c r="D456" s="7" t="s">
        <v>18</v>
      </c>
      <c r="E456" s="12">
        <v>85.59</v>
      </c>
      <c r="F456" s="58"/>
      <c r="G456" s="62"/>
      <c r="H456" s="67"/>
      <c r="I456" s="63"/>
    </row>
    <row r="457" spans="1:9" x14ac:dyDescent="0.3">
      <c r="A457" s="58"/>
      <c r="B457" s="26" t="s">
        <v>579</v>
      </c>
      <c r="C457" s="7" t="s">
        <v>18</v>
      </c>
      <c r="D457" s="7" t="s">
        <v>18</v>
      </c>
      <c r="E457" s="12">
        <v>903</v>
      </c>
      <c r="F457" s="58"/>
      <c r="G457" s="62"/>
      <c r="H457" s="67"/>
      <c r="I457" s="63"/>
    </row>
    <row r="458" spans="1:9" x14ac:dyDescent="0.3">
      <c r="A458" s="58"/>
      <c r="B458" s="26" t="s">
        <v>580</v>
      </c>
      <c r="C458" s="7" t="s">
        <v>18</v>
      </c>
      <c r="D458" s="7" t="s">
        <v>18</v>
      </c>
      <c r="E458" s="12">
        <v>1564.56</v>
      </c>
      <c r="F458" s="58"/>
      <c r="G458" s="62"/>
      <c r="H458" s="67"/>
      <c r="I458" s="63"/>
    </row>
    <row r="459" spans="1:9" x14ac:dyDescent="0.3">
      <c r="A459" s="58"/>
      <c r="B459" s="26" t="s">
        <v>581</v>
      </c>
      <c r="C459" s="7" t="s">
        <v>18</v>
      </c>
      <c r="D459" s="7" t="s">
        <v>18</v>
      </c>
      <c r="E459" s="12">
        <v>1783.75</v>
      </c>
      <c r="F459" s="58"/>
      <c r="G459" s="62"/>
      <c r="H459" s="67"/>
      <c r="I459" s="63"/>
    </row>
    <row r="460" spans="1:9" x14ac:dyDescent="0.3">
      <c r="A460" s="58"/>
      <c r="B460" s="26" t="s">
        <v>582</v>
      </c>
      <c r="C460" s="7" t="s">
        <v>18</v>
      </c>
      <c r="D460" s="7" t="s">
        <v>18</v>
      </c>
      <c r="E460" s="12">
        <v>771.53</v>
      </c>
      <c r="F460" s="58"/>
      <c r="G460" s="62"/>
      <c r="H460" s="67"/>
      <c r="I460" s="63"/>
    </row>
    <row r="461" spans="1:9" x14ac:dyDescent="0.3">
      <c r="A461" s="58"/>
      <c r="B461" s="26" t="s">
        <v>476</v>
      </c>
      <c r="C461" s="7" t="s">
        <v>18</v>
      </c>
      <c r="D461" s="7" t="s">
        <v>18</v>
      </c>
      <c r="E461" s="12">
        <v>2157.5300000000002</v>
      </c>
      <c r="F461" s="58"/>
      <c r="G461" s="62"/>
      <c r="H461" s="67"/>
      <c r="I461" s="63"/>
    </row>
    <row r="462" spans="1:9" x14ac:dyDescent="0.3">
      <c r="A462" s="58"/>
      <c r="B462" s="26" t="s">
        <v>477</v>
      </c>
      <c r="C462" s="7" t="s">
        <v>18</v>
      </c>
      <c r="D462" s="7" t="s">
        <v>18</v>
      </c>
      <c r="E462" s="12">
        <v>406.35</v>
      </c>
      <c r="F462" s="58"/>
      <c r="G462" s="62"/>
      <c r="H462" s="67"/>
      <c r="I462" s="63"/>
    </row>
    <row r="463" spans="1:9" x14ac:dyDescent="0.3">
      <c r="A463" s="58"/>
      <c r="B463" s="26" t="s">
        <v>528</v>
      </c>
      <c r="C463" s="7" t="s">
        <v>18</v>
      </c>
      <c r="D463" s="7" t="s">
        <v>18</v>
      </c>
      <c r="E463" s="12">
        <v>1291.74</v>
      </c>
      <c r="F463" s="58"/>
      <c r="G463" s="62"/>
      <c r="H463" s="67"/>
      <c r="I463" s="63"/>
    </row>
    <row r="464" spans="1:9" x14ac:dyDescent="0.3">
      <c r="A464" s="58"/>
      <c r="B464" s="26" t="s">
        <v>583</v>
      </c>
      <c r="C464" s="7" t="s">
        <v>18</v>
      </c>
      <c r="D464" s="7" t="s">
        <v>18</v>
      </c>
      <c r="E464" s="12">
        <v>1262.26</v>
      </c>
      <c r="F464" s="58"/>
      <c r="G464" s="62"/>
      <c r="H464" s="67"/>
      <c r="I464" s="63"/>
    </row>
    <row r="465" spans="1:9" x14ac:dyDescent="0.3">
      <c r="A465" s="58"/>
      <c r="B465" s="26" t="s">
        <v>584</v>
      </c>
      <c r="C465" s="7" t="s">
        <v>18</v>
      </c>
      <c r="D465" s="7" t="s">
        <v>18</v>
      </c>
      <c r="E465" s="12">
        <v>1140.68</v>
      </c>
      <c r="F465" s="58"/>
      <c r="G465" s="62"/>
      <c r="H465" s="67"/>
      <c r="I465" s="63"/>
    </row>
    <row r="466" spans="1:9" x14ac:dyDescent="0.3">
      <c r="A466" s="58"/>
      <c r="B466" s="26" t="s">
        <v>585</v>
      </c>
      <c r="C466" s="7" t="s">
        <v>18</v>
      </c>
      <c r="D466" s="7" t="s">
        <v>18</v>
      </c>
      <c r="E466" s="12">
        <v>697.89</v>
      </c>
      <c r="F466" s="58"/>
      <c r="G466" s="62"/>
      <c r="H466" s="67"/>
      <c r="I466" s="63"/>
    </row>
    <row r="467" spans="1:9" x14ac:dyDescent="0.3">
      <c r="A467" s="58"/>
      <c r="B467" s="26" t="s">
        <v>586</v>
      </c>
      <c r="C467" s="7" t="s">
        <v>18</v>
      </c>
      <c r="D467" s="7" t="s">
        <v>18</v>
      </c>
      <c r="E467" s="12">
        <v>2441.4699999999998</v>
      </c>
      <c r="F467" s="58"/>
      <c r="G467" s="62"/>
      <c r="H467" s="67"/>
      <c r="I467" s="63"/>
    </row>
    <row r="468" spans="1:9" x14ac:dyDescent="0.3">
      <c r="A468" s="58"/>
      <c r="B468" s="26" t="s">
        <v>587</v>
      </c>
      <c r="C468" s="7" t="s">
        <v>18</v>
      </c>
      <c r="D468" s="7" t="s">
        <v>18</v>
      </c>
      <c r="E468" s="12">
        <v>1100.5</v>
      </c>
      <c r="F468" s="58"/>
      <c r="G468" s="62"/>
      <c r="H468" s="67"/>
      <c r="I468" s="63"/>
    </row>
    <row r="469" spans="1:9" x14ac:dyDescent="0.3">
      <c r="A469" s="58"/>
      <c r="B469" s="26" t="s">
        <v>530</v>
      </c>
      <c r="C469" s="7" t="s">
        <v>18</v>
      </c>
      <c r="D469" s="7" t="s">
        <v>18</v>
      </c>
      <c r="E469" s="12">
        <v>1177.5999999999999</v>
      </c>
      <c r="F469" s="58"/>
      <c r="G469" s="62"/>
      <c r="H469" s="67"/>
      <c r="I469" s="63"/>
    </row>
    <row r="470" spans="1:9" x14ac:dyDescent="0.3">
      <c r="A470" s="58"/>
      <c r="B470" s="26" t="s">
        <v>588</v>
      </c>
      <c r="C470" s="7" t="s">
        <v>18</v>
      </c>
      <c r="D470" s="7" t="s">
        <v>18</v>
      </c>
      <c r="E470" s="12">
        <v>282.83</v>
      </c>
      <c r="F470" s="58"/>
      <c r="G470" s="62"/>
      <c r="H470" s="67"/>
      <c r="I470" s="63"/>
    </row>
    <row r="471" spans="1:9" x14ac:dyDescent="0.3">
      <c r="A471" s="58"/>
      <c r="B471" s="26" t="s">
        <v>589</v>
      </c>
      <c r="C471" s="7" t="s">
        <v>18</v>
      </c>
      <c r="D471" s="7" t="s">
        <v>18</v>
      </c>
      <c r="E471" s="12">
        <v>1886.71</v>
      </c>
      <c r="F471" s="58"/>
      <c r="G471" s="62"/>
      <c r="H471" s="67"/>
      <c r="I471" s="63"/>
    </row>
    <row r="472" spans="1:9" x14ac:dyDescent="0.3">
      <c r="A472" s="58"/>
      <c r="B472" s="26" t="s">
        <v>590</v>
      </c>
      <c r="C472" s="7" t="s">
        <v>18</v>
      </c>
      <c r="D472" s="7" t="s">
        <v>18</v>
      </c>
      <c r="E472" s="12">
        <v>1698.12</v>
      </c>
      <c r="F472" s="58"/>
      <c r="G472" s="62"/>
      <c r="H472" s="67"/>
      <c r="I472" s="63"/>
    </row>
    <row r="473" spans="1:9" x14ac:dyDescent="0.3">
      <c r="A473" s="58"/>
      <c r="B473" s="26" t="s">
        <v>487</v>
      </c>
      <c r="C473" s="7" t="s">
        <v>18</v>
      </c>
      <c r="D473" s="7" t="s">
        <v>18</v>
      </c>
      <c r="E473" s="12">
        <v>508.58</v>
      </c>
      <c r="F473" s="58"/>
      <c r="G473" s="62"/>
      <c r="H473" s="67"/>
      <c r="I473" s="63"/>
    </row>
    <row r="474" spans="1:9" x14ac:dyDescent="0.3">
      <c r="A474" s="58"/>
      <c r="B474" s="26" t="s">
        <v>562</v>
      </c>
      <c r="C474" s="7" t="s">
        <v>18</v>
      </c>
      <c r="D474" s="7" t="s">
        <v>18</v>
      </c>
      <c r="E474" s="12">
        <v>1794.23</v>
      </c>
      <c r="F474" s="58"/>
      <c r="G474" s="62"/>
      <c r="H474" s="67"/>
      <c r="I474" s="63"/>
    </row>
    <row r="475" spans="1:9" x14ac:dyDescent="0.3">
      <c r="A475" s="58"/>
      <c r="B475" s="26" t="s">
        <v>591</v>
      </c>
      <c r="C475" s="7" t="s">
        <v>18</v>
      </c>
      <c r="D475" s="7" t="s">
        <v>18</v>
      </c>
      <c r="E475" s="12">
        <v>120.4</v>
      </c>
      <c r="F475" s="58"/>
      <c r="G475" s="62"/>
      <c r="H475" s="67"/>
      <c r="I475" s="63"/>
    </row>
    <row r="476" spans="1:9" x14ac:dyDescent="0.3">
      <c r="A476" s="58"/>
      <c r="B476" s="26" t="s">
        <v>592</v>
      </c>
      <c r="C476" s="7" t="s">
        <v>18</v>
      </c>
      <c r="D476" s="7" t="s">
        <v>18</v>
      </c>
      <c r="E476" s="12">
        <v>1794.71</v>
      </c>
      <c r="F476" s="58"/>
      <c r="G476" s="62"/>
      <c r="H476" s="67"/>
      <c r="I476" s="63"/>
    </row>
    <row r="477" spans="1:9" x14ac:dyDescent="0.3">
      <c r="A477" s="58"/>
      <c r="B477" s="26" t="s">
        <v>593</v>
      </c>
      <c r="C477" s="7" t="s">
        <v>18</v>
      </c>
      <c r="D477" s="7" t="s">
        <v>18</v>
      </c>
      <c r="E477" s="12">
        <v>419.83</v>
      </c>
      <c r="F477" s="58"/>
      <c r="G477" s="62"/>
      <c r="H477" s="67"/>
      <c r="I477" s="63"/>
    </row>
    <row r="478" spans="1:9" x14ac:dyDescent="0.3">
      <c r="A478" s="58"/>
      <c r="B478" s="26" t="s">
        <v>594</v>
      </c>
      <c r="C478" s="7" t="s">
        <v>18</v>
      </c>
      <c r="D478" s="7" t="s">
        <v>18</v>
      </c>
      <c r="E478" s="12">
        <v>937.25</v>
      </c>
      <c r="F478" s="58"/>
      <c r="G478" s="62"/>
      <c r="H478" s="67"/>
      <c r="I478" s="63"/>
    </row>
    <row r="479" spans="1:9" x14ac:dyDescent="0.3">
      <c r="A479" s="58"/>
      <c r="B479" s="26" t="s">
        <v>595</v>
      </c>
      <c r="C479" s="7" t="s">
        <v>18</v>
      </c>
      <c r="D479" s="7" t="s">
        <v>18</v>
      </c>
      <c r="E479" s="12">
        <v>709.5</v>
      </c>
      <c r="F479" s="58"/>
      <c r="G479" s="62"/>
      <c r="H479" s="67"/>
      <c r="I479" s="63"/>
    </row>
    <row r="480" spans="1:9" x14ac:dyDescent="0.3">
      <c r="A480" s="58"/>
      <c r="B480" s="26" t="s">
        <v>596</v>
      </c>
      <c r="C480" s="7" t="s">
        <v>18</v>
      </c>
      <c r="D480" s="7" t="s">
        <v>18</v>
      </c>
      <c r="E480" s="12">
        <v>632.1</v>
      </c>
      <c r="F480" s="58"/>
      <c r="G480" s="62"/>
      <c r="H480" s="67"/>
      <c r="I480" s="63"/>
    </row>
    <row r="481" spans="1:9" x14ac:dyDescent="0.3">
      <c r="A481" s="58"/>
      <c r="B481" s="26" t="s">
        <v>508</v>
      </c>
      <c r="C481" s="7" t="s">
        <v>18</v>
      </c>
      <c r="D481" s="7" t="s">
        <v>18</v>
      </c>
      <c r="E481" s="12">
        <v>225.75</v>
      </c>
      <c r="F481" s="58"/>
      <c r="G481" s="62"/>
      <c r="H481" s="67"/>
      <c r="I481" s="63"/>
    </row>
    <row r="482" spans="1:9" x14ac:dyDescent="0.3">
      <c r="A482" s="58"/>
      <c r="B482" s="26" t="s">
        <v>597</v>
      </c>
      <c r="C482" s="7" t="s">
        <v>18</v>
      </c>
      <c r="D482" s="7" t="s">
        <v>18</v>
      </c>
      <c r="E482" s="12">
        <v>1173.9000000000001</v>
      </c>
      <c r="F482" s="58"/>
      <c r="G482" s="62"/>
      <c r="H482" s="67"/>
      <c r="I482" s="63"/>
    </row>
    <row r="483" spans="1:9" x14ac:dyDescent="0.3">
      <c r="A483" s="58"/>
      <c r="B483" s="26" t="s">
        <v>598</v>
      </c>
      <c r="C483" s="7" t="s">
        <v>18</v>
      </c>
      <c r="D483" s="7" t="s">
        <v>18</v>
      </c>
      <c r="E483" s="12">
        <v>1448.35</v>
      </c>
      <c r="F483" s="58"/>
      <c r="G483" s="62"/>
      <c r="H483" s="67"/>
      <c r="I483" s="63"/>
    </row>
    <row r="484" spans="1:9" x14ac:dyDescent="0.3">
      <c r="A484" s="58"/>
      <c r="B484" s="26" t="s">
        <v>599</v>
      </c>
      <c r="C484" s="7" t="s">
        <v>18</v>
      </c>
      <c r="D484" s="7" t="s">
        <v>18</v>
      </c>
      <c r="E484" s="12">
        <v>511.7</v>
      </c>
      <c r="F484" s="58"/>
      <c r="G484" s="62"/>
      <c r="H484" s="67"/>
      <c r="I484" s="63"/>
    </row>
    <row r="485" spans="1:9" x14ac:dyDescent="0.3">
      <c r="A485" s="58"/>
      <c r="B485" s="26" t="s">
        <v>330</v>
      </c>
      <c r="C485" s="7" t="s">
        <v>18</v>
      </c>
      <c r="D485" s="7" t="s">
        <v>18</v>
      </c>
      <c r="E485" s="12">
        <v>144</v>
      </c>
      <c r="F485" s="58">
        <v>3237</v>
      </c>
      <c r="G485" s="60" t="s">
        <v>122</v>
      </c>
      <c r="H485" s="66"/>
      <c r="I485" s="61"/>
    </row>
    <row r="486" spans="1:9" x14ac:dyDescent="0.3">
      <c r="A486" s="58"/>
      <c r="B486" s="26" t="s">
        <v>331</v>
      </c>
      <c r="C486" s="7" t="s">
        <v>18</v>
      </c>
      <c r="D486" s="7" t="s">
        <v>18</v>
      </c>
      <c r="E486" s="12">
        <v>144</v>
      </c>
      <c r="F486" s="58"/>
      <c r="G486" s="62"/>
      <c r="H486" s="67"/>
      <c r="I486" s="63"/>
    </row>
    <row r="487" spans="1:9" x14ac:dyDescent="0.3">
      <c r="A487" s="58"/>
      <c r="B487" s="26" t="s">
        <v>332</v>
      </c>
      <c r="C487" s="7" t="s">
        <v>18</v>
      </c>
      <c r="D487" s="7" t="s">
        <v>18</v>
      </c>
      <c r="E487" s="12">
        <v>144</v>
      </c>
      <c r="F487" s="58"/>
      <c r="G487" s="62"/>
      <c r="H487" s="67"/>
      <c r="I487" s="63"/>
    </row>
    <row r="488" spans="1:9" x14ac:dyDescent="0.3">
      <c r="A488" s="58"/>
      <c r="B488" s="26" t="s">
        <v>333</v>
      </c>
      <c r="C488" s="7" t="s">
        <v>18</v>
      </c>
      <c r="D488" s="7" t="s">
        <v>18</v>
      </c>
      <c r="E488" s="12">
        <v>620.25</v>
      </c>
      <c r="F488" s="58"/>
      <c r="G488" s="62"/>
      <c r="H488" s="67"/>
      <c r="I488" s="63"/>
    </row>
    <row r="489" spans="1:9" ht="26.25" customHeight="1" x14ac:dyDescent="0.3">
      <c r="A489" s="48" t="s">
        <v>104</v>
      </c>
      <c r="B489" s="48"/>
      <c r="C489" s="48"/>
      <c r="D489" s="48"/>
      <c r="E489" s="19">
        <f>SUM(E143:E488)</f>
        <v>300474.35999999987</v>
      </c>
      <c r="F489" s="68"/>
      <c r="G489" s="68"/>
      <c r="H489" s="68"/>
      <c r="I489" s="68"/>
    </row>
    <row r="490" spans="1:9" x14ac:dyDescent="0.3">
      <c r="A490" s="60" t="s">
        <v>41</v>
      </c>
      <c r="B490" s="61"/>
      <c r="C490" s="39">
        <v>59624928052</v>
      </c>
      <c r="D490" s="40"/>
      <c r="E490" s="34">
        <f>19462.86+12680.31+63069.76+94113.51+52261.5+320792.92</f>
        <v>562380.86</v>
      </c>
      <c r="F490" s="7">
        <v>3111</v>
      </c>
      <c r="G490" s="69" t="s">
        <v>98</v>
      </c>
      <c r="H490" s="69"/>
      <c r="I490" s="69"/>
    </row>
    <row r="491" spans="1:9" ht="26.4" customHeight="1" x14ac:dyDescent="0.3">
      <c r="A491" s="62"/>
      <c r="B491" s="63"/>
      <c r="C491" s="41"/>
      <c r="D491" s="42"/>
      <c r="E491" s="34">
        <v>51297.9</v>
      </c>
      <c r="F491" s="7">
        <v>3121</v>
      </c>
      <c r="G491" s="69" t="s">
        <v>99</v>
      </c>
      <c r="H491" s="69"/>
      <c r="I491" s="69"/>
    </row>
    <row r="492" spans="1:9" x14ac:dyDescent="0.3">
      <c r="A492" s="62"/>
      <c r="B492" s="63"/>
      <c r="C492" s="41"/>
      <c r="D492" s="42"/>
      <c r="E492" s="34">
        <f>15145.79+76623.36</f>
        <v>91769.15</v>
      </c>
      <c r="F492" s="7">
        <v>3132</v>
      </c>
      <c r="G492" s="69" t="s">
        <v>100</v>
      </c>
      <c r="H492" s="69"/>
      <c r="I492" s="69"/>
    </row>
    <row r="493" spans="1:9" ht="28.5" customHeight="1" x14ac:dyDescent="0.3">
      <c r="A493" s="62"/>
      <c r="B493" s="63"/>
      <c r="C493" s="41"/>
      <c r="D493" s="42"/>
      <c r="E493" s="34">
        <f>4832.77+20299.79</f>
        <v>25132.560000000001</v>
      </c>
      <c r="F493" s="7">
        <v>3212</v>
      </c>
      <c r="G493" s="69" t="s">
        <v>101</v>
      </c>
      <c r="H493" s="69"/>
      <c r="I493" s="69"/>
    </row>
    <row r="494" spans="1:9" ht="30.75" customHeight="1" x14ac:dyDescent="0.3">
      <c r="A494" s="62"/>
      <c r="B494" s="63"/>
      <c r="C494" s="41"/>
      <c r="D494" s="42"/>
      <c r="E494" s="34">
        <v>672</v>
      </c>
      <c r="F494" s="7">
        <v>3295</v>
      </c>
      <c r="G494" s="70" t="s">
        <v>329</v>
      </c>
      <c r="H494" s="71"/>
      <c r="I494" s="72"/>
    </row>
    <row r="495" spans="1:9" x14ac:dyDescent="0.3">
      <c r="A495" s="62"/>
      <c r="B495" s="63"/>
      <c r="C495" s="41"/>
      <c r="D495" s="42"/>
      <c r="E495" s="34">
        <v>10333.77</v>
      </c>
      <c r="F495" s="7">
        <v>3211</v>
      </c>
      <c r="G495" s="69" t="s">
        <v>42</v>
      </c>
      <c r="H495" s="69"/>
      <c r="I495" s="69"/>
    </row>
    <row r="496" spans="1:9" ht="15" customHeight="1" x14ac:dyDescent="0.3">
      <c r="A496" s="62"/>
      <c r="B496" s="63"/>
      <c r="C496" s="41"/>
      <c r="D496" s="42"/>
      <c r="E496" s="34">
        <f>2086+2086</f>
        <v>4172</v>
      </c>
      <c r="F496" s="7">
        <v>3211</v>
      </c>
      <c r="G496" s="69" t="s">
        <v>108</v>
      </c>
      <c r="H496" s="69"/>
      <c r="I496" s="69"/>
    </row>
    <row r="497" spans="1:10" x14ac:dyDescent="0.3">
      <c r="A497" s="64"/>
      <c r="B497" s="65"/>
      <c r="C497" s="43"/>
      <c r="D497" s="44"/>
      <c r="E497" s="33">
        <f>1535+362.6+2730.4</f>
        <v>4628</v>
      </c>
      <c r="F497" s="7">
        <v>3241</v>
      </c>
      <c r="G497" s="69" t="s">
        <v>109</v>
      </c>
      <c r="H497" s="69"/>
      <c r="I497" s="69"/>
    </row>
    <row r="498" spans="1:10" ht="36" customHeight="1" x14ac:dyDescent="0.3">
      <c r="A498" s="48" t="s">
        <v>105</v>
      </c>
      <c r="B498" s="48"/>
      <c r="C498" s="48"/>
      <c r="D498" s="48"/>
      <c r="E498" s="19">
        <f>SUM(E490:E497)</f>
        <v>750386.24000000011</v>
      </c>
      <c r="F498" s="47"/>
      <c r="G498" s="47"/>
      <c r="H498" s="47"/>
      <c r="I498" s="47"/>
      <c r="J498" s="20"/>
    </row>
    <row r="499" spans="1:10" ht="24.6" customHeight="1" x14ac:dyDescent="0.3">
      <c r="A499" s="46" t="s">
        <v>106</v>
      </c>
      <c r="B499" s="46"/>
      <c r="C499" s="46"/>
      <c r="D499" s="46"/>
      <c r="E499" s="46"/>
      <c r="F499" s="46"/>
      <c r="G499" s="46"/>
      <c r="H499" s="46"/>
      <c r="I499" s="46"/>
    </row>
    <row r="500" spans="1:10" x14ac:dyDescent="0.3">
      <c r="A500" s="20"/>
      <c r="B500" s="20"/>
      <c r="C500" s="20"/>
      <c r="D500" s="20"/>
      <c r="E500" s="20"/>
    </row>
    <row r="501" spans="1:10" x14ac:dyDescent="0.3">
      <c r="E501" s="2"/>
    </row>
    <row r="502" spans="1:10" x14ac:dyDescent="0.3">
      <c r="E502" s="2"/>
    </row>
    <row r="503" spans="1:10" x14ac:dyDescent="0.3">
      <c r="E503" s="2"/>
    </row>
    <row r="504" spans="1:10" x14ac:dyDescent="0.3">
      <c r="E504" s="2"/>
    </row>
    <row r="505" spans="1:10" x14ac:dyDescent="0.3">
      <c r="E505" s="2"/>
    </row>
    <row r="506" spans="1:10" x14ac:dyDescent="0.3">
      <c r="E506" s="2"/>
    </row>
    <row r="507" spans="1:10" x14ac:dyDescent="0.3">
      <c r="E507" s="2"/>
    </row>
    <row r="508" spans="1:10" x14ac:dyDescent="0.3">
      <c r="E508" s="2"/>
    </row>
    <row r="509" spans="1:10" x14ac:dyDescent="0.3">
      <c r="E509" s="2"/>
    </row>
    <row r="510" spans="1:10" x14ac:dyDescent="0.3">
      <c r="E510" s="2"/>
    </row>
    <row r="511" spans="1:10" x14ac:dyDescent="0.3">
      <c r="E511" s="2"/>
    </row>
    <row r="512" spans="1:10" x14ac:dyDescent="0.3">
      <c r="E512" s="2"/>
    </row>
    <row r="513" spans="5:5" x14ac:dyDescent="0.3">
      <c r="E513" s="2"/>
    </row>
    <row r="514" spans="5:5" x14ac:dyDescent="0.3">
      <c r="E514" s="2"/>
    </row>
    <row r="515" spans="5:5" x14ac:dyDescent="0.3">
      <c r="E515" s="2"/>
    </row>
    <row r="516" spans="5:5" x14ac:dyDescent="0.3">
      <c r="E516" s="2"/>
    </row>
  </sheetData>
  <mergeCells count="185">
    <mergeCell ref="G162:I162"/>
    <mergeCell ref="G159:I159"/>
    <mergeCell ref="G152:I152"/>
    <mergeCell ref="G147:I147"/>
    <mergeCell ref="G154:I154"/>
    <mergeCell ref="G155:I155"/>
    <mergeCell ref="G157:I157"/>
    <mergeCell ref="G160:I160"/>
    <mergeCell ref="G161:I161"/>
    <mergeCell ref="G130:I130"/>
    <mergeCell ref="G131:I131"/>
    <mergeCell ref="G132:I132"/>
    <mergeCell ref="G133:I133"/>
    <mergeCell ref="G134:I134"/>
    <mergeCell ref="G137:I137"/>
    <mergeCell ref="G138:I138"/>
    <mergeCell ref="G139:I139"/>
    <mergeCell ref="G135:I135"/>
    <mergeCell ref="G136:I136"/>
    <mergeCell ref="G18:I18"/>
    <mergeCell ref="G149:I149"/>
    <mergeCell ref="G43:I43"/>
    <mergeCell ref="G44:I44"/>
    <mergeCell ref="G92:I92"/>
    <mergeCell ref="G151:I151"/>
    <mergeCell ref="G8:I8"/>
    <mergeCell ref="G9:I9"/>
    <mergeCell ref="G62:I62"/>
    <mergeCell ref="G85:I85"/>
    <mergeCell ref="G104:I104"/>
    <mergeCell ref="G63:I63"/>
    <mergeCell ref="G64:I64"/>
    <mergeCell ref="G79:I79"/>
    <mergeCell ref="G145:I145"/>
    <mergeCell ref="G148:I148"/>
    <mergeCell ref="G150:I150"/>
    <mergeCell ref="G101:I101"/>
    <mergeCell ref="G103:I103"/>
    <mergeCell ref="G105:I105"/>
    <mergeCell ref="G106:I106"/>
    <mergeCell ref="G107:I107"/>
    <mergeCell ref="G108:I108"/>
    <mergeCell ref="G146:I146"/>
    <mergeCell ref="G114:I114"/>
    <mergeCell ref="G119:I119"/>
    <mergeCell ref="G120:I120"/>
    <mergeCell ref="G121:I121"/>
    <mergeCell ref="G122:I122"/>
    <mergeCell ref="G127:I127"/>
    <mergeCell ref="G128:I128"/>
    <mergeCell ref="G129:I129"/>
    <mergeCell ref="G123:I123"/>
    <mergeCell ref="G124:I124"/>
    <mergeCell ref="G125:I125"/>
    <mergeCell ref="G115:I115"/>
    <mergeCell ref="G116:I116"/>
    <mergeCell ref="G117:I117"/>
    <mergeCell ref="G118:I118"/>
    <mergeCell ref="G163:I163"/>
    <mergeCell ref="G165:I484"/>
    <mergeCell ref="G485:I488"/>
    <mergeCell ref="G490:I490"/>
    <mergeCell ref="G491:I491"/>
    <mergeCell ref="G492:I492"/>
    <mergeCell ref="G493:I493"/>
    <mergeCell ref="F489:I489"/>
    <mergeCell ref="F165:F484"/>
    <mergeCell ref="F485:F488"/>
    <mergeCell ref="G164:I164"/>
    <mergeCell ref="G158:I158"/>
    <mergeCell ref="G91:I91"/>
    <mergeCell ref="G93:I93"/>
    <mergeCell ref="G94:I94"/>
    <mergeCell ref="G96:I96"/>
    <mergeCell ref="G97:I97"/>
    <mergeCell ref="G98:I98"/>
    <mergeCell ref="G99:I99"/>
    <mergeCell ref="G100:I100"/>
    <mergeCell ref="G110:I110"/>
    <mergeCell ref="G153:I153"/>
    <mergeCell ref="G156:I156"/>
    <mergeCell ref="G109:I109"/>
    <mergeCell ref="G95:I95"/>
    <mergeCell ref="G102:I102"/>
    <mergeCell ref="G126:I126"/>
    <mergeCell ref="G111:I111"/>
    <mergeCell ref="G112:I112"/>
    <mergeCell ref="G141:I141"/>
    <mergeCell ref="G140:I140"/>
    <mergeCell ref="G143:I143"/>
    <mergeCell ref="G144:I144"/>
    <mergeCell ref="F142:I142"/>
    <mergeCell ref="G113:I113"/>
    <mergeCell ref="G81:I81"/>
    <mergeCell ref="G82:I82"/>
    <mergeCell ref="G83:I83"/>
    <mergeCell ref="G84:I84"/>
    <mergeCell ref="G86:I86"/>
    <mergeCell ref="G87:I87"/>
    <mergeCell ref="G88:I88"/>
    <mergeCell ref="G89:I89"/>
    <mergeCell ref="G90:I90"/>
    <mergeCell ref="G74:I74"/>
    <mergeCell ref="G75:I75"/>
    <mergeCell ref="G76:I76"/>
    <mergeCell ref="G77:I77"/>
    <mergeCell ref="G78:I78"/>
    <mergeCell ref="G80:I80"/>
    <mergeCell ref="G58:I58"/>
    <mergeCell ref="G59:I59"/>
    <mergeCell ref="G60:I60"/>
    <mergeCell ref="G61:I61"/>
    <mergeCell ref="G65:I65"/>
    <mergeCell ref="G66:I66"/>
    <mergeCell ref="G67:I67"/>
    <mergeCell ref="G70:I70"/>
    <mergeCell ref="G71:I71"/>
    <mergeCell ref="G69:I69"/>
    <mergeCell ref="G68:I68"/>
    <mergeCell ref="G51:I51"/>
    <mergeCell ref="G52:I52"/>
    <mergeCell ref="G53:I53"/>
    <mergeCell ref="G54:I54"/>
    <mergeCell ref="G55:I55"/>
    <mergeCell ref="G56:I56"/>
    <mergeCell ref="G57:I57"/>
    <mergeCell ref="G72:I72"/>
    <mergeCell ref="G73:I73"/>
    <mergeCell ref="G40:I40"/>
    <mergeCell ref="G41:I41"/>
    <mergeCell ref="G42:I42"/>
    <mergeCell ref="G45:I45"/>
    <mergeCell ref="G46:I46"/>
    <mergeCell ref="G47:I47"/>
    <mergeCell ref="G48:I48"/>
    <mergeCell ref="G49:I49"/>
    <mergeCell ref="G50:I50"/>
    <mergeCell ref="B1:D1"/>
    <mergeCell ref="A498:D498"/>
    <mergeCell ref="A142:D142"/>
    <mergeCell ref="A485:A488"/>
    <mergeCell ref="A165:A484"/>
    <mergeCell ref="G5:I5"/>
    <mergeCell ref="G6:I6"/>
    <mergeCell ref="G7:I7"/>
    <mergeCell ref="G10:I10"/>
    <mergeCell ref="G11:I11"/>
    <mergeCell ref="G12:I12"/>
    <mergeCell ref="G13:I13"/>
    <mergeCell ref="G14:I14"/>
    <mergeCell ref="G15:I15"/>
    <mergeCell ref="G16:I16"/>
    <mergeCell ref="G17:I17"/>
    <mergeCell ref="G19:I19"/>
    <mergeCell ref="G20:I20"/>
    <mergeCell ref="G21:I21"/>
    <mergeCell ref="G22:I22"/>
    <mergeCell ref="G23:I23"/>
    <mergeCell ref="G24:I24"/>
    <mergeCell ref="G38:I38"/>
    <mergeCell ref="A490:B497"/>
    <mergeCell ref="C490:D497"/>
    <mergeCell ref="G497:I497"/>
    <mergeCell ref="A499:I499"/>
    <mergeCell ref="F498:I498"/>
    <mergeCell ref="G495:I495"/>
    <mergeCell ref="G496:I496"/>
    <mergeCell ref="A489:D489"/>
    <mergeCell ref="A3:I4"/>
    <mergeCell ref="A5:C5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37:I37"/>
    <mergeCell ref="G39:I39"/>
    <mergeCell ref="G494:I494"/>
  </mergeCell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rowBreaks count="3" manualBreakCount="3">
    <brk id="111" max="8" man="1"/>
    <brk id="414" max="8" man="1"/>
    <brk id="4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mklicek</dc:creator>
  <cp:lastModifiedBy>user</cp:lastModifiedBy>
  <cp:lastPrinted>2024-04-18T20:45:32Z</cp:lastPrinted>
  <dcterms:created xsi:type="dcterms:W3CDTF">2024-02-14T15:26:55Z</dcterms:created>
  <dcterms:modified xsi:type="dcterms:W3CDTF">2024-04-18T20:46:00Z</dcterms:modified>
</cp:coreProperties>
</file>